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185" tabRatio="602" activeTab="0"/>
  </bookViews>
  <sheets>
    <sheet name="PRESUPUESTO" sheetId="1" r:id="rId1"/>
  </sheets>
  <externalReferences>
    <externalReference r:id="rId4"/>
    <externalReference r:id="rId5"/>
    <externalReference r:id="rId6"/>
  </externalReferences>
  <definedNames>
    <definedName name="FINOTECHOINCL">'[2]Ana'!$F$5361</definedName>
    <definedName name="FINOTECHOPLA">'[2]Ana'!$F$5367</definedName>
    <definedName name="SEPTICOTIE">'[1]Ana'!$F$3739</definedName>
    <definedName name="_xlnm.Print_Titles" localSheetId="0">'PRESUPUESTO'!$8:$11</definedName>
  </definedNames>
  <calcPr fullCalcOnLoad="1"/>
</workbook>
</file>

<file path=xl/sharedStrings.xml><?xml version="1.0" encoding="utf-8"?>
<sst xmlns="http://schemas.openxmlformats.org/spreadsheetml/2006/main" count="1183" uniqueCount="522">
  <si>
    <t>DESCRIPCION</t>
  </si>
  <si>
    <t>VALOR</t>
  </si>
  <si>
    <t>LIMPIEZA GENERAL</t>
  </si>
  <si>
    <t>RECONOCIMIENTO DEL SOLAR</t>
  </si>
  <si>
    <t>Cantos Interiores/Exteriores</t>
  </si>
  <si>
    <t>Mocheta Interiores/Exteriores</t>
  </si>
  <si>
    <t>Bote de Escombros</t>
  </si>
  <si>
    <t>Limpieza del Area</t>
  </si>
  <si>
    <t>P.A.</t>
  </si>
  <si>
    <t>Losa de Piso, Chapapote</t>
  </si>
  <si>
    <t>HORMIGÒN ARMADO PRIMER NIVEL</t>
  </si>
  <si>
    <t>Ventilación 2"</t>
  </si>
  <si>
    <t>Cámara de Inspección</t>
  </si>
  <si>
    <t>Miscelaneos</t>
  </si>
  <si>
    <t>Zapata de Muro 60cms</t>
  </si>
  <si>
    <t>Replanteo General</t>
  </si>
  <si>
    <t>TERMINACIÒN DE TECHO</t>
  </si>
  <si>
    <t>Muros de Foam de 0.10 mt</t>
  </si>
  <si>
    <t>Muros de Foam de 0.15 mt</t>
  </si>
  <si>
    <t>Muros de Foam de 0.20 mt</t>
  </si>
  <si>
    <t xml:space="preserve">PISOS </t>
  </si>
  <si>
    <t>REVESTIMIENTO</t>
  </si>
  <si>
    <t>INSTALACIÒN SANITARIA</t>
  </si>
  <si>
    <t xml:space="preserve">INSTALACIONES ELÈCTRICA </t>
  </si>
  <si>
    <t xml:space="preserve">PINTURA </t>
  </si>
  <si>
    <t xml:space="preserve">PUERTAS </t>
  </si>
  <si>
    <t xml:space="preserve">VENTANAS </t>
  </si>
  <si>
    <t xml:space="preserve">EMPAÑETE </t>
  </si>
  <si>
    <t>P.A</t>
  </si>
  <si>
    <t>MOVIMIENTO DE TIERRA</t>
  </si>
  <si>
    <t xml:space="preserve">MUROS DE FOAM </t>
  </si>
  <si>
    <t>Excavación de Zapatas Aisladas de Columnas, h=1.00mts</t>
  </si>
  <si>
    <t>Desagues de Piso en Acero Inoxidable</t>
  </si>
  <si>
    <t xml:space="preserve">Salidas de Gas Propano </t>
  </si>
  <si>
    <t>Vertedero</t>
  </si>
  <si>
    <t>Red de Distribución de Tuberìas</t>
  </si>
  <si>
    <t>Red de Desagues Sanitarios</t>
  </si>
  <si>
    <t>Bajantes Pluviales de 4"</t>
  </si>
  <si>
    <t>Replanteo General Infraestructura Hidráulica</t>
  </si>
  <si>
    <t>Salida de Lavadora</t>
  </si>
  <si>
    <t>Tubería de 63 mm (2")  PPR-PN16 para agua fria</t>
  </si>
  <si>
    <t>SET Columnas de Suministros desde Sótano</t>
  </si>
  <si>
    <t>Colocacion de Piezas de la Red de Distribución.</t>
  </si>
  <si>
    <t>Manifold de descarga de 6" x 2 m de longitud, construido en HN SCH 40, con 3 derivaciones de 3", platilladas en HN SCH 40 direccionadas hacia abajo;  2 derivaciones platilladas  de 4" hacia el frente, una derivación platillada de 3" hacia el frente; y una derivación platillada de 2"  hacia el frente de descarga a los distribuidores de red. Ambos extremos con platillos ciegos de 6". y salida de drenaje direccionada hacia abajo con válvula de 1".  , debidamente soportado con estructura metálica arriostrada  a la pared o al piso.</t>
  </si>
  <si>
    <t>Excavación, Bote y Relleno para arrastres de tubería</t>
  </si>
  <si>
    <t>Empañete de Techo</t>
  </si>
  <si>
    <t>Panel de Vidrio Flotante con Marco de Aluminio</t>
  </si>
  <si>
    <t>Vidrio Fijo con Marco de Aluminio</t>
  </si>
  <si>
    <t>Vidrio Fijo Flotante - Tope y Base de Aluminio</t>
  </si>
  <si>
    <t>Mueble de Baños</t>
  </si>
  <si>
    <t>Accesorios Aparatos Sanitarios + Lavamanos</t>
  </si>
  <si>
    <t>Plafon Comercial</t>
  </si>
  <si>
    <t>Careteo</t>
  </si>
  <si>
    <t>UD</t>
  </si>
  <si>
    <t>Cable 18/2 para sistema de incendio rojo</t>
  </si>
  <si>
    <t>PL</t>
  </si>
  <si>
    <t xml:space="preserve">Materiales de terminacion </t>
  </si>
  <si>
    <t>PA</t>
  </si>
  <si>
    <t xml:space="preserve">Mano de obra </t>
  </si>
  <si>
    <t xml:space="preserve">Canalizacion de Salidas de Incendio </t>
  </si>
  <si>
    <t>Instalacion de Panel De Alarma</t>
  </si>
  <si>
    <t>Salida anunciador remoto</t>
  </si>
  <si>
    <t>Salida Detector de Humo</t>
  </si>
  <si>
    <t>Salida Modulo Inteligente</t>
  </si>
  <si>
    <t xml:space="preserve">Salida Para Pulsador manual </t>
  </si>
  <si>
    <t xml:space="preserve">Salida Para Sirena Interior </t>
  </si>
  <si>
    <t>Materiales de terminacion ( Identificadores, Rotulacion Marcadores Etc.)</t>
  </si>
  <si>
    <t xml:space="preserve">Materiales Menores </t>
  </si>
  <si>
    <t xml:space="preserve">Mano de Obra </t>
  </si>
  <si>
    <t>Panel Board</t>
  </si>
  <si>
    <t xml:space="preserve">Panel LOAD CENTER 208Y/120V </t>
  </si>
  <si>
    <t>UPS de 15 KVA 208 /208 1 F EATON 16 min autonomia</t>
  </si>
  <si>
    <t xml:space="preserve">Bypass de 60A/2 nema 1 </t>
  </si>
  <si>
    <t>Transformador seco de 75 KVA 480V /120-208V</t>
  </si>
  <si>
    <t>Mano de Obra de Instalacion</t>
  </si>
  <si>
    <t>A) 2 Breakers Device 100 Amps 3 Poles THED4.</t>
  </si>
  <si>
    <t>B) 3 Breakers Device 100 Amps 3 Poles THED6.</t>
  </si>
  <si>
    <t>C) 1 Breaker Device 80 Amps 3 Poles FBVTE.</t>
  </si>
  <si>
    <t>D) 2 Breakers Device 60 Amps 3 Poles FBVTE.</t>
  </si>
  <si>
    <t>E) 1 Breaker Device 40 Amps 3 Poles THED6.</t>
  </si>
  <si>
    <t>A) Cinco 20/1 Amp,</t>
  </si>
  <si>
    <t>B) Dos 20/2 Amp,</t>
  </si>
  <si>
    <t>C) Dos 20/3 Amp</t>
  </si>
  <si>
    <t>C) Dos 60/3 Amp</t>
  </si>
  <si>
    <t>A) Tres 20/2 Amp,</t>
  </si>
  <si>
    <t>B) Dieciocho 20/1 Amp,</t>
  </si>
  <si>
    <t>GE Load Center TL18415C, con Breakers molded case THQL, MLO 150A, 208Y/120V,</t>
  </si>
  <si>
    <t xml:space="preserve">3Ø, 4W, Neutral Bus, Ground Bus, 18 Poles, 22kAIC fully rated, Top Feed, </t>
  </si>
  <si>
    <t>Surface Mounted, NEMA 1, y los siguientes UL Breakers :</t>
  </si>
  <si>
    <t xml:space="preserve">GE Load Center TL18415C, con Breakers molded case THQL, MLO 150A, 208Y/120V, </t>
  </si>
  <si>
    <t>GE Load Center TL30420C, con Breakers molded case THQL, MLO 200A, 208Y/120V,</t>
  </si>
  <si>
    <t xml:space="preserve">3Ø, 4W, Neutral Bus, Ground Bus, 42 Poles, 22kAIC fully rated, Top Feed, </t>
  </si>
  <si>
    <t>Alimentadores Electricos</t>
  </si>
  <si>
    <t>ML</t>
  </si>
  <si>
    <t>Conductor #1/0 THWN-2</t>
  </si>
  <si>
    <t>Conductor #1/0 THWN-3</t>
  </si>
  <si>
    <t>Conductor 1/0 THWN-2</t>
  </si>
  <si>
    <t xml:space="preserve">Terminal de Compresion doble ojo #1/0 Burndy o Similar </t>
  </si>
  <si>
    <t>Tonillo de Acero Inoxidable de 1/2'' x 2-1/2''</t>
  </si>
  <si>
    <t>Tubo EMT de 3'' x 10'</t>
  </si>
  <si>
    <t xml:space="preserve">Conector EMT de 3'' </t>
  </si>
  <si>
    <t>Tuerca Bushing Plastica de 3''</t>
  </si>
  <si>
    <t>Materiales Menores</t>
  </si>
  <si>
    <t>Mano de Obra</t>
  </si>
  <si>
    <t>Conductor #4/0 THWN-2</t>
  </si>
  <si>
    <t>Conductor #4/0 THWN-3</t>
  </si>
  <si>
    <t xml:space="preserve">Terminal de Compresion doble ojo #4/0 Burndy o Similar </t>
  </si>
  <si>
    <t>Conductor #3/0 THWN-2</t>
  </si>
  <si>
    <t>Conductor 2 THWN-2</t>
  </si>
  <si>
    <t>Tubo EMT de 2'' x 10'</t>
  </si>
  <si>
    <t xml:space="preserve">Conector EMT de 2'' </t>
  </si>
  <si>
    <t>Tuerca Bushing Plastica de 2''</t>
  </si>
  <si>
    <t>Conductor #2 THWN-2</t>
  </si>
  <si>
    <t>Conductor #2 THWN-3</t>
  </si>
  <si>
    <t>Conductor 8 THWN-2</t>
  </si>
  <si>
    <t>Tubo EMT de 1-1/2'' x 10'</t>
  </si>
  <si>
    <t xml:space="preserve">Conector EMT de 1-1/2'' </t>
  </si>
  <si>
    <t>Coupling EMT de 1-1/2''</t>
  </si>
  <si>
    <t>Abrazadera Unistrut EMT de 1-1/2''</t>
  </si>
  <si>
    <t>Channel Unistrut de 1-1/2'' x 1-1/2'' x 10'</t>
  </si>
  <si>
    <t>Expansion  HILTI  HKBIII de 3/8'' x 2-1/4''</t>
  </si>
  <si>
    <t>Tuerca Bushing Plastica de 1-1/2''</t>
  </si>
  <si>
    <t>Conductor 6 THWN-2</t>
  </si>
  <si>
    <t>Tuberia BxLT de 2''</t>
  </si>
  <si>
    <t>Conector BXLT 2''</t>
  </si>
  <si>
    <t>Coupling IMC de 2''</t>
  </si>
  <si>
    <t>Coupling EMT de 2''</t>
  </si>
  <si>
    <t>Abrazadera Unistrut EMT de 2''</t>
  </si>
  <si>
    <t>Coupling IMC de 1-1/2''</t>
  </si>
  <si>
    <t xml:space="preserve">Registros Metalicos </t>
  </si>
  <si>
    <t>Tomacorriente Normal 120V</t>
  </si>
  <si>
    <t xml:space="preserve">Conductor #12 THHN </t>
  </si>
  <si>
    <t>Caja 2x4 con KO de 3/4"</t>
  </si>
  <si>
    <t xml:space="preserve">Tuberia EMT de 3/4" x 10'UL </t>
  </si>
  <si>
    <t>Conector EMT de  3/4"</t>
  </si>
  <si>
    <t>Coupling EMT de 3/4"</t>
  </si>
  <si>
    <t>Abrazadera EMT de 3/4"</t>
  </si>
  <si>
    <t>Letra LB EMT de 3/4''</t>
  </si>
  <si>
    <t>Registro 4 x 4 Ko de 3/4''</t>
  </si>
  <si>
    <t xml:space="preserve">Tapa Registro 4 x 4 </t>
  </si>
  <si>
    <t>Expansion  HPS de 1/4"x1 5/8''</t>
  </si>
  <si>
    <t xml:space="preserve">Materiales menores </t>
  </si>
  <si>
    <t>Tomacorriente UPS 120V</t>
  </si>
  <si>
    <t xml:space="preserve">Conductor #10 THHN </t>
  </si>
  <si>
    <t xml:space="preserve">Salidas de Fan Coil </t>
  </si>
  <si>
    <t>Salidas de Data Solo Canalización</t>
  </si>
  <si>
    <t xml:space="preserve">Salidas Termostatos </t>
  </si>
  <si>
    <t>Alimentacion Unidades de AA</t>
  </si>
  <si>
    <t>Luminaria en Led 2 x 2 4100K 5 Anos de Garantia  UL</t>
  </si>
  <si>
    <t xml:space="preserve">Luminaria Marca Modelo Colgar 4 Pies 5000 K LED Sylvania o similar </t>
  </si>
  <si>
    <t>Luminaria Marca Cooper Modelo Cilindro Superficie 6" De 41.6w, 4000lm, 120/277V, Atenuable 0-10V, Cat. LSR6B40D010BZ+EC6B30508040+6LBWH1</t>
  </si>
  <si>
    <t xml:space="preserve">Luminaria Tipo Estanca Led 2100 LMS Sylvania o Similar </t>
  </si>
  <si>
    <t xml:space="preserve">Luminaria de emergencia doble foco en led Cooper UL </t>
  </si>
  <si>
    <t xml:space="preserve">Mano de Obra Instalacion Luminrias </t>
  </si>
  <si>
    <t>Interruptor Sencillo, 20A, 120/277V, UL LISTED, A 1.20 S.N.P. Leviton Decora Commercial  Grade CAT. No. 5621-2W  y Tapa Leviton Nylon 1 Gang CAT. No. 80401-NW, incluyendo salida en tuberia EMT y accesorios + instalación</t>
  </si>
  <si>
    <t xml:space="preserve">Salidas de Iluminación </t>
  </si>
  <si>
    <t>Caja Octagonal  con KO de 3/4"</t>
  </si>
  <si>
    <t>Tapa Ciega Octagonal con Ko de 1/2''</t>
  </si>
  <si>
    <t>Cable de Goma 12/3''</t>
  </si>
  <si>
    <t>Conector UF de 1/2''</t>
  </si>
  <si>
    <t>Accesorios y Salidas Electricas</t>
  </si>
  <si>
    <t>Sistema de Puesta a Tierra</t>
  </si>
  <si>
    <t xml:space="preserve">Soldadura (tipo "T") Thermoweld CRE-6 (D81) Cable #2/0 - varilla </t>
  </si>
  <si>
    <t>estructural 3/4"Ø o mayor, fundente 116</t>
  </si>
  <si>
    <t>Sistema de Aire Acondicionado</t>
  </si>
  <si>
    <t>Sistemas VRF YORK/HITACHI compuestos por Condensadoras y Cassettes.</t>
  </si>
  <si>
    <t>Unidades Exteriores:</t>
  </si>
  <si>
    <t>- 1 Condensadora RAS-5.0</t>
  </si>
  <si>
    <t>- 1 Condensadora JDOH100</t>
  </si>
  <si>
    <t>- 2 Condensadoras JTOH180</t>
  </si>
  <si>
    <t>Unidades Interiores:</t>
  </si>
  <si>
    <t>- 22 Cassettes JTKF040</t>
  </si>
  <si>
    <t>- 6 Cassettes JTKF056</t>
  </si>
  <si>
    <t>- 5 Cassettes JTKF071</t>
  </si>
  <si>
    <t>RED DE TUBERIAS DE REFRIGERACION Y
CONTROLES
- Red de tuberias de cobre con aislamiento
elastomerico.
- Bifurcaciones de cobre para VRF YORK/HITACHI.
- Red de comunicación de control del sistema.
- Soportería de equipos y tuberías.
- Refrigerante R410A adicional.
- Conexión a drenajes.
- Nitrogeno para soldadura y prueba de presión.
- Materiales varios para instalación.</t>
  </si>
  <si>
    <t>Sistema de Camaras de Seguridad</t>
  </si>
  <si>
    <t>[Cab-Netk-utp cat.6] Cable UTP Cat. 6 - Netkey -
Panduit.</t>
  </si>
  <si>
    <t>Mano de Obra, Instalación y Programación</t>
  </si>
  <si>
    <t>Sistema de Alarma Contra Robos</t>
  </si>
  <si>
    <t>[VISTA-48LA] Panel de robo, 8 zonas, Honeywell.</t>
  </si>
  <si>
    <t>[SD-30W] Sirena de 30 Watts sin gabinete. DSC</t>
  </si>
  <si>
    <t>[IMP30] Gabinete para Sirena de 30Watts, Epcom Industrial.</t>
  </si>
  <si>
    <t>Sistema de Control de Acceso</t>
  </si>
  <si>
    <t>MODALIDAD VLAND, EXTEND, STANDAR. TENDA</t>
  </si>
  <si>
    <t>Cable 18/4 STR CM/CL2 WHT Ft</t>
  </si>
  <si>
    <t>Cable 22/4 STR. (1000 pies)</t>
  </si>
  <si>
    <t>Bateria 12v/7amp</t>
  </si>
  <si>
    <t>Cerradura Electromagnetica 600lbs</t>
  </si>
  <si>
    <t>Bracket para cerradura 600 lbs</t>
  </si>
  <si>
    <t>BioStar 2 Suprema Mullion type RF Card reader, Dual RFID IP67, IK08</t>
  </si>
  <si>
    <t>BioStar2 Basic - Basic Edition with S/W License</t>
  </si>
  <si>
    <t>No Touch Request To Exit Sensor. Secolarm</t>
  </si>
  <si>
    <t>POWER SUPPLY 3AMP P/ CONTROL DE ACCESO</t>
  </si>
  <si>
    <t xml:space="preserve">SWITCH 16 PUERTOS 10/100 POE + 1 GE/SFP SLOT, WEB SMART ADMINISTRABLE, </t>
  </si>
  <si>
    <t>Cable UTP Cat. 6 - Netkey - Panduit.</t>
  </si>
  <si>
    <t>Materiales Varios</t>
  </si>
  <si>
    <t>Gabinete para power</t>
  </si>
  <si>
    <t>Cable 22/4 STR.</t>
  </si>
  <si>
    <t>Cable 22/2 STR.</t>
  </si>
  <si>
    <t>Servicio de Mano de Obra</t>
  </si>
  <si>
    <t xml:space="preserve">FireWarden-100X-2 - Addressable  fire alarm control panel.
</t>
  </si>
  <si>
    <t>Intelligent Addressable Photo
detector; with FlashScan; White NOTIFIER</t>
  </si>
  <si>
    <t>White, 6” base, standard flanged
low-profile mounting base NOTIFIER</t>
  </si>
  <si>
    <t>Modulo de Monitoreo Inteligente.
Notifier</t>
  </si>
  <si>
    <t>Pulsador Manual Direccionado
Marca Notifier</t>
  </si>
  <si>
    <t>PATCH PANEL NEXXT CAT-6 24 PRT</t>
  </si>
  <si>
    <t>SWITCH 24 PUERTOS LGS124P, NO
ADMINISTRABLE/RACK, 24 PUERTOS GIGABIT
ETHERNET. (12P - POE+). LINKSYS</t>
  </si>
  <si>
    <t>Organizador de Cables 2U
Horizontal.</t>
  </si>
  <si>
    <t>Patch Cord Cat.6 3FT.</t>
  </si>
  <si>
    <t>Mini Jack RJ45 - Cat. 6.</t>
  </si>
  <si>
    <t>Expansor 8 zonas. Marca Honeywell</t>
  </si>
  <si>
    <t>Teclado Alfanumerico. Marca Honeywell</t>
  </si>
  <si>
    <t>Sensor de Movimiento PIR</t>
  </si>
  <si>
    <t xml:space="preserve">[997] </t>
  </si>
  <si>
    <t>Contacto Magnetico Blanco</t>
  </si>
  <si>
    <t>Sirena decorativa interior de 15 Watts - DSC</t>
  </si>
  <si>
    <t>Luz Estroboscopica (Roja)</t>
  </si>
  <si>
    <t>Transformador 16.5 40VA</t>
  </si>
  <si>
    <t>Power Supply 4AMP</t>
  </si>
  <si>
    <t>Porcelanato alta resistencia español Bellagio Perla gris brilloso o similar 0.60x0.60 m2 en piso general</t>
  </si>
  <si>
    <t>Porcelanato rústico español Zen gris 0.60x0.60 m2  en pisos de Baños</t>
  </si>
  <si>
    <t>Zócalos de porcelanato alta resistencia español Bellagio Perla gris brilloso o similar 0.60x0.10 m2</t>
  </si>
  <si>
    <t>Ceràmica española Norwich gris mate o similar 0.30x0.60 m2 con franja de cerámica española, o brasileña, Pasta blanca brillosa 0.30x0.60 m2 en paredes de Baños</t>
  </si>
  <si>
    <t>Ceràmica española Norwich gris mate o similar 0.30x0.60 m2 con franja de cerámica española Pasta blanca brillosa 0.30x0.60 m2 en paredes de B</t>
  </si>
  <si>
    <t>Fino Techo Plano con mortero 1:3</t>
  </si>
  <si>
    <t>Zabaletas con mortero 1:3</t>
  </si>
  <si>
    <t>Impermeabilizantes de Techo con lona de 4 mm</t>
  </si>
  <si>
    <t>Pintura semigloss Tropical Plus color arena 923 en muros interiores/ Pintura acrílica Tropical Plus  color blanco 00 en muros sobre revestimientos de cerámicas/Pintura acrílica Tropical Plus color negro positivo 53 en techos interiores vistos y vigas de techo vistas</t>
  </si>
  <si>
    <t>Puerta Corrediza de vidrio templado transparente de 10 mm, con sensor automático con piezas y perfiles de aluminio P40 color gris</t>
  </si>
  <si>
    <t>Puerta flotante de vidrio templado transparente de 10 mm, con piezas y perfiles de aluminio P40 color gris</t>
  </si>
  <si>
    <t>Puerta Comercial con marcos de aluminio P40 , de 2", color gris, y vidrio templado transparente de 10 mm</t>
  </si>
  <si>
    <t>Puerta batiente con marcos de aluminio P40 de 2" y planchas de ACM de 3 mm, color gris</t>
  </si>
  <si>
    <t>Ventanas Corredizas Vidrio transparente de 3/16" con Marcos de Aluminio P92, color gris, y sistema de puño de cierre</t>
  </si>
  <si>
    <t>Panel de Vidrio laminado de 10 mm con Marcos de Aluminio P40 color gris y puños de acero inoxidable de 24" de altura</t>
  </si>
  <si>
    <t>Divisiones de Baños con marcos de aluminio P40 y planchas de ACM de 3 mm, color gris, sobre bases de acero inoxidable de 10 cms de altura</t>
  </si>
  <si>
    <t>Meseta de Cocina con tope y backsplash en granito natural español, azul platino, con bullnose sencillo</t>
  </si>
  <si>
    <t>Gabinete de Pared con MDF enchapado en roble de 3/4" con respaldo en parte posterior de 1/4" y tiradores de acero inoxidable de 6"</t>
  </si>
  <si>
    <t>Gabinete de Piso con MDF enchapado en roble de 3/4" con respaldo en parte posterior de 1/4" y tiradores de acero inoxidable de 6"</t>
  </si>
  <si>
    <t>Zapata de Columnas Z4. f´c= 210kg/cm2, f´y= 4200kg/cm2, Secciòn 2.00m x 2.00m, h= 0.60m, Ø1/2@0.10 A.D(inf) y Ø3/8@0.15m A.D(sup.)</t>
  </si>
  <si>
    <t>Zapata de Columnas Z3. F´c=210kg/cm2, f´y= 4200kg/cm2 Secciòn 1.60m x 1.60m, h= 0.60m, Ø1/2´´@0.10m A.D(inf.) y Ø3/8´´@0.15m A.D(sup.)</t>
  </si>
  <si>
    <t>Zapata de Columnas Z2. F´c= 210kg/cm2, f´y= 4200kg/cm2 Secciòn 3.20m x 1.40m, h= 0.60m, Ø1/2´´@0.10m A.D(inf.) y Ø3/8´´@0.15m A.D.(sup.)</t>
  </si>
  <si>
    <t>Zapata de Columnas Z1. F´c= 210kg/cm2, f´y= 4200kg/cm2 Secciòn 1.20m x 1.70m, h= 0.60m, Ø1/2´´@0.10m A.D.(inf.) y Ø3/8´´@0.15m A.D.(Sup.)</t>
  </si>
  <si>
    <t>Platea. F´c=210kg/cm2, f´y= 4200kg/cm2, Secciòn 4.95m x 7.17m, h= 0.20m , Ø3/8´´@0.15mts A.D.(inf.) y Ø1/2´´@0.15mts A.D.(Sup.)</t>
  </si>
  <si>
    <t>Columnas Rectangular C1. F´c=210kg/cm2, F´y=4200kg/cm2, Secciòn 0.20m x 0.20m, 4Ø1/2´´, Est.Ø3/8´´@0.15m</t>
  </si>
  <si>
    <t>Columnas Rectangular C2. F´c=210kg/cm2, F´y=4200kg/cm2, Secciòn 0.15m x 0.30m, 6Ø1/2´´, Est.Ø3/8´´@0.15m</t>
  </si>
  <si>
    <t>Columnas Rectangular C3. F´c=210kg/cm2, F´y=4200kg/cm2, Secciòn 0.10m x 0.40m, 6Ø1/2´´, Grapas Ø3/8´´@0.15m</t>
  </si>
  <si>
    <t>Columnas Rectangular C4. F´c=210kg/cm2, F´y=4200kg/cm2, Secciòn 0.30m x 0.50m, 12Ø1/2´´, Est.Ø3/8´´@0.15m</t>
  </si>
  <si>
    <t>Columnas Rectangular C5. F´c=210kg/cm2, F´y=4200kg/cm2, Secciòn 0.45m x 0.45m, 12Ø3/4´´, Est.Ø3/8´´@0.15m</t>
  </si>
  <si>
    <t>Columnas Rectangular M1.F´c=210kg/cm2, F´y=4200kg/cm2, Secciòn irregular, 16Ø3/4´´, Est.Ø3/8´´@0.15m</t>
  </si>
  <si>
    <t>Hormigón de Viga de Amarre b.n.p. F´c=210kg/cm2, F´y=4200kg/cm2, Secciòn 0.20m x 0.20m, 4Ø3/8´´, Est.Ø3/8´´@0.20m</t>
  </si>
  <si>
    <t>Hormigón de Viga de Amarre (20x20).F´c=210kg/cm2, F´y=4200kg/cm2, Secciòn 0.20m x 0.20m, 4Ø1/2´´, Est.Ø3/8´´@0.20m</t>
  </si>
  <si>
    <t>Dinteles (L=18,69 Ml). F´c=210kg/cm2, F´y=4200kg/cm2, Secciòn 0.20m x 0.40, 4Ø1/2´´, Est.Ø3/8´´@0.20m</t>
  </si>
  <si>
    <t>Hormigón Portico X1. F´c=210kg/cm2, F´y=4200kg/cm2, Secciòn 0.30m x 0.80m, 5Ø3/4´´(inf.) y 3Ø3/4´´(sup.), alma 4Ø1/2´´  , Est.Ø3/8´´@0.06m, Est.Ø3/8´´@0.20m y Est.Ø3/8´´@0.06m</t>
  </si>
  <si>
    <t>Hormigón Portico X2. F´c=210kg/cm2, F´y=4200kg/cm2, Secciòn 0.30m x 0.50m, 7Ø1/2´´(inf.) y 6Ø1/2´´(sup.), h/2= 2Ø3/8´´  , Est.Ø3/8´´@0.06m, Est.Ø3/8´´@0.20m y Est.Ø3/8´´@0.06m</t>
  </si>
  <si>
    <t>Hormigón Portico X3. F´c=210kg/cm2, F´y=4200kg/cm2, Secciòn 0.30m x 0.60m, 4Ø3/4´´(inf.) y 4Ø3/4´´(sup.), h/2= 2Ø3/8´´  , Est.Ø3/8´´@0.15m</t>
  </si>
  <si>
    <t>Hormigón Portico Y1. F´c=210kg/cm2, F´y=4200kg/cm2, Secciòn 0.30m x 0.50m, 7Ø1/2´´(inf.) y 4Ø1/2´´(sup.), h/2= 2Ø3/8´´  , Est.Ø3/8´´@0.06m</t>
  </si>
  <si>
    <r>
      <t>Hormigón Portico Y2. F´c=210kg/cm2, F´y=4200kg/cm2, Secciòn 0.30m x 0.50m, 4Ø3/4´´(inf.)</t>
    </r>
    <r>
      <rPr>
        <sz val="10"/>
        <rFont val="Courier New"/>
        <family val="3"/>
      </rPr>
      <t>+ 1Ø3/8´´</t>
    </r>
    <r>
      <rPr>
        <sz val="10"/>
        <rFont val="Courier New CE"/>
        <family val="3"/>
      </rPr>
      <t xml:space="preserve"> y 2Ø3/4´´(sup.), h/2= 2Ø3/8´´,3Ø1/2´´+ 3Ø1/2´´ extremos Est.Ø3/8´´@0.06m</t>
    </r>
  </si>
  <si>
    <t>Losa de Techo en Vuelo. F´c=210kg/cm2, F´y=4200kg/cm2, h= 0.20m, Ø3/8´´@0.25m(Temp), Adic. Ø3/8´´@0.20m</t>
  </si>
  <si>
    <t>Losa Aligerada. F´c=210kg/cm2, F´y=4200kg/cm2, h= 0.20m, malla electrosoldada D2.3*D2.3*0.10x0.10, nervios 3Ø3/8´´(Asx) y 3Ø1/2´´(Asy)</t>
  </si>
  <si>
    <t>Mueble de Lavamanos con Espejo.</t>
  </si>
  <si>
    <t>Lavamanos. Incluye, piezas y accesorios para conexión y drenaje. Totalmente instalado y probado(incluye instalación de mezcladora monomando).</t>
  </si>
  <si>
    <t>Duchas. Incluye, piezas y accesorios para conexión  drenaje. Totalmente instalado y probado.</t>
  </si>
  <si>
    <t>Urinarios. Incluye válvula fluxómetro, piezas y accesorios para conexión y drenaje. Totalmente instalado  probado.</t>
  </si>
  <si>
    <t>Excavación de Zapatas de Muro Block 8pulg, h=1.00mts</t>
  </si>
  <si>
    <t>Excavación de Zapatas de Muro Foam 10cms, h=1.00mts</t>
  </si>
  <si>
    <t>Excavación de Zapatas de Muro Foam 15 cms, h=1.00mts</t>
  </si>
  <si>
    <t>Excavación de Zapatas de Muro Foam 20 cms, h=1.00mts</t>
  </si>
  <si>
    <t>Relleno y compactación de material, h=1.00mts</t>
  </si>
  <si>
    <t xml:space="preserve">Excavaciòn Losa de Fundaciòn, h=1.00mts </t>
  </si>
  <si>
    <t>Bote de Material Sobrante (E=1.30)</t>
  </si>
  <si>
    <t>Empañete Maestrado Interior/ Exterior de Muros</t>
  </si>
  <si>
    <t>Trampas de grasa  ( 1.10 X 1.65 X 1.20)</t>
  </si>
  <si>
    <t>Registros sanitarios ( 0.90 X 0.90 X 0.75)</t>
  </si>
  <si>
    <t>Tuberia EMT 2"</t>
  </si>
  <si>
    <t>Conectores rectos EMT de 2"</t>
  </si>
  <si>
    <t>Copling EMT de 2"</t>
  </si>
  <si>
    <t>Abrazadera EMT 2 "</t>
  </si>
  <si>
    <t>Tuberia EMT 1 1/2 "</t>
  </si>
  <si>
    <t>Conectores Rectos EMT 1 1/2"</t>
  </si>
  <si>
    <t>Coupling EMT 1 1/2"</t>
  </si>
  <si>
    <t>Abrazadera EMT 1 1/2"</t>
  </si>
  <si>
    <t>Tuberia EMT 1 "</t>
  </si>
  <si>
    <t>Conectores Rectos EMT 1 "</t>
  </si>
  <si>
    <t>Coupling EMT 1 "</t>
  </si>
  <si>
    <t>Abrazadera EMT 1 "</t>
  </si>
  <si>
    <t>Tuberia EMT 3/4 "</t>
  </si>
  <si>
    <t>Conectores Rectos EMT 3/4"</t>
  </si>
  <si>
    <t>Coupling EMT 3/4 "</t>
  </si>
  <si>
    <t>Abrazadera EMT 3/4 "</t>
  </si>
  <si>
    <t>Tuberia liquitay 2"</t>
  </si>
  <si>
    <t>Conector liquitay 2"</t>
  </si>
  <si>
    <t>Registro n1 12*12¨</t>
  </si>
  <si>
    <t>Registro n1 10*10¨</t>
  </si>
  <si>
    <t>Registro n1 8*8¨</t>
  </si>
  <si>
    <t>Barra channer</t>
  </si>
  <si>
    <t>Abrazadera unitrus 2¨</t>
  </si>
  <si>
    <t>Abrazadera unitrus 1 ¨</t>
  </si>
  <si>
    <t>Tarugo azul</t>
  </si>
  <si>
    <t>Tornillos 1 1/2¨ *10mm</t>
  </si>
  <si>
    <t>Exparago 3/8¨ barra roscada</t>
  </si>
  <si>
    <t>Arandela/ Tuerca</t>
  </si>
  <si>
    <t>Caja 2*4 n1</t>
  </si>
  <si>
    <t>Materiales Miselaneos</t>
  </si>
  <si>
    <t>Instalación</t>
  </si>
  <si>
    <t xml:space="preserve">Canalización de Redes </t>
  </si>
  <si>
    <t>FEDERACION COMINICANA DE FUTBOL</t>
  </si>
  <si>
    <t>(FEDOFUTBOL), REPUBLICA DOMINICANA</t>
  </si>
  <si>
    <t>LISTADO DE PARTIDAS Y CANTIDADES</t>
  </si>
  <si>
    <t>FEDOFUTBOL-CP-2021-0001</t>
  </si>
  <si>
    <t>REMODELACION DE LAS OFICINAS ADMINISTRATIVAS DE LA FEDERACION DOMINICANA DE FUTBOL (FEDOFUTBOL), 
SANTO DOMINGO.  REPUBLICA DOMINICANA</t>
  </si>
  <si>
    <t>NO.</t>
  </si>
  <si>
    <t>CANT.</t>
  </si>
  <si>
    <t>P.U.</t>
  </si>
  <si>
    <t>SUB-TOTAL</t>
  </si>
  <si>
    <t>SUB-TOTAL PRELIMINAR</t>
  </si>
  <si>
    <t>SUB-TOTAL PRELIMINAR RD$</t>
  </si>
  <si>
    <t>M2</t>
  </si>
  <si>
    <t>M3</t>
  </si>
  <si>
    <t>SUB-TOTAL RECONOCIMIENTO DE SOLAR RD$</t>
  </si>
  <si>
    <t>SUB-TOTAL MOVIMIENTO DE TIERRA RD$</t>
  </si>
  <si>
    <t>SUB-TOTAL HORMIGON ARMADO 1ER NIVEL RD$</t>
  </si>
  <si>
    <t>SUB-TOTAL MUROS DE FOAM RD$</t>
  </si>
  <si>
    <t>SUB-TOTAL EMPAÑETE RD$</t>
  </si>
  <si>
    <t>NOTAS:</t>
  </si>
  <si>
    <t>1- Los volúmenes de este presupuesto serán pagados de acuerdo a levantamiento en obra  y  a las cubicaciones realizadas por la supervisión designada por la FEDODUTBOL.</t>
  </si>
  <si>
    <t>2- Los planos pueden variar en obra previa verificación y autorización del supervisor designado y aprobado por la FEDOFUTBOL</t>
  </si>
  <si>
    <t>3- Los precios alzados (P.A.) y todos los precios serán pagados en las cubicaciones mediante desglose de partidas previa autorización del supervisor autorizado por la FEDOFUTBOL</t>
  </si>
  <si>
    <t>4- La partida de Imprevistos solo podrá ser utilizada  previa autorización del supervisor designado por la FEDOFUTBOL.</t>
  </si>
  <si>
    <t>SUB-TOTAL PISOS RD$</t>
  </si>
  <si>
    <t>SUB-TOTAL REVESTIMIENTO RD$</t>
  </si>
  <si>
    <t>SUB-TOTAL TERMINACION DE TECHO RD$</t>
  </si>
  <si>
    <t>Tubería de 110 mm  (4") PPR-PN16 para agua fria</t>
  </si>
  <si>
    <t>Tubería de 90 mm (3") PPR-PN16 para agua fria</t>
  </si>
  <si>
    <t>Tubería de 50 mm (1-1/2")  PPR-PN16 para agua fria</t>
  </si>
  <si>
    <t>Tubería de 40 mm  (1-1/4") PPR-PN16 para agua fria</t>
  </si>
  <si>
    <t>Tubería de 63 mm (2")  PPR-PN20 para agua caliente</t>
  </si>
  <si>
    <t>Tubería de 50 mm (1-1/2")  PPR-PN20 para agua caliente</t>
  </si>
  <si>
    <t>Tubería de 40 mm  (1-1/4") PPR-PN20 para agua caliente</t>
  </si>
  <si>
    <t>Tubería de 32 mm  (1") PPR-PN20 para agua fría y caliente</t>
  </si>
  <si>
    <t>Tubería de 25 mm  (3/4") PPR-PN20 para agua fría y caliente</t>
  </si>
  <si>
    <t>Tubería de 20 mm  (1/2") PPR-PN20 para agua fría y caliente</t>
  </si>
  <si>
    <t>M</t>
  </si>
  <si>
    <t>Ranura y Terminación en Muros Existentes para tuberías (Polipropileno Termofusionado para Agua Fria y Caliente) - Tuberìas Colgantes (PN16 y PN 20)</t>
  </si>
  <si>
    <t>Suministro de Válvulas de Paso,  Piezas PP, Materiales Menores, Soportación y Mano de Obra en salidas de servicio</t>
  </si>
  <si>
    <t>Set Derivacion Acometidas-Derivación Manifold de Servicio AFS-Batería Duchas y Lavamanos Vestidor 1,2,4</t>
  </si>
  <si>
    <t>Set Derivacion Acometida-Derivación Manifold de Servicio.  AFS-Batería Inodoros, Duchas y Lavamanos vestidor 5</t>
  </si>
  <si>
    <t>Set Derivacion Acometida-Derivación Manifold de Servicio.  ACS-Batería Duchas y Lavamanos Vestidor 1,2,4</t>
  </si>
  <si>
    <t>Set Derivacion Acometida-Derivación Manifold de Servicio.  ACS-Batería Inodoros, Duchas y Lavamanos Vestidor 5</t>
  </si>
  <si>
    <t>Incluye: suministro de piezas PP, materiales menores, soportación y
mano de obra</t>
  </si>
  <si>
    <t>Columna  de 110 mm  (4") PPR-PN16 para agua fria-3.50 m</t>
  </si>
  <si>
    <t>Columna  de 63 mm  (2") PPR-PN16 para agua fria-3.50 m</t>
  </si>
  <si>
    <t>Columna  de 63 mm  (2") PPR-PN20 para agua caliente-3.50 m</t>
  </si>
  <si>
    <t>Columna  de 40 mm  (1-1/4") PPR-PN20 para  retorno agua caliente-
3.50 m</t>
  </si>
  <si>
    <t>Columna  de 32 mm  (1") PPR-PN20 para  retorno agua caliente-3.50 m</t>
  </si>
  <si>
    <t>Salidas, Suministro piezas, codo-salida de bronce-PP, materiales menores  y mano de obra</t>
  </si>
  <si>
    <t>Salidas de agua fria o caliente 20 mm PP PN-20 (lavamanos e
Inodoros tanque)</t>
  </si>
  <si>
    <t>Salidas de agua fria o caliente 25 mm PP PN-20 (duchas)
(fregadero)(lavadora) y dos calentadores de paso</t>
  </si>
  <si>
    <t>Salidas de agua fria 32 mm PP PN-20 (Urinales)</t>
  </si>
  <si>
    <t>Salidas de agua fria 40 mm PP PN-16 (Inodoros fluxómetros)</t>
  </si>
  <si>
    <t xml:space="preserve">Suministro de piezas de distribución interna de  baterías de aparatos y de banos individuales, cocina, lavado, PPR PN 20 hasta punto de interconexion con el límite de la salida.  </t>
  </si>
  <si>
    <t>Incluye: Aprovisionamiento de andamios, equipos de apoyo para instalación y prueba; material de cambio para reposición de fallas durante el proceso, integración a la soportación de la tubería y cuales quiera elementos de restricción especial requeridos para el adecuado funcionamiento hidrodinámico del sistema.</t>
  </si>
  <si>
    <t>Tee de 110 mm</t>
  </si>
  <si>
    <t>Tee de 90 mm</t>
  </si>
  <si>
    <t>Tee de 63 mm</t>
  </si>
  <si>
    <t>Tee de 50 mm</t>
  </si>
  <si>
    <t>Tee de 40 mm</t>
  </si>
  <si>
    <t>Tee de 32 mm</t>
  </si>
  <si>
    <t>Tee de 25 mm</t>
  </si>
  <si>
    <t>Codo 110 mm</t>
  </si>
  <si>
    <t>Codo 90 mm</t>
  </si>
  <si>
    <t>Codo 63 mm</t>
  </si>
  <si>
    <t>Codo 50 mm</t>
  </si>
  <si>
    <t>Codo 40 mm</t>
  </si>
  <si>
    <t>Codo 32 mm</t>
  </si>
  <si>
    <t>Codo 25 mm</t>
  </si>
  <si>
    <t>Codo 20 mm</t>
  </si>
  <si>
    <t>Reduccion de 110 mm x 90 mm</t>
  </si>
  <si>
    <t>Reduccion de 90 mm x 63 mm</t>
  </si>
  <si>
    <t>Reduccion de 90 mm x 40 mm</t>
  </si>
  <si>
    <t>Reduccion de 63 mm x 50 mm</t>
  </si>
  <si>
    <t>Reduccion de 63 mm x 40 mm</t>
  </si>
  <si>
    <t>Reduccion de 63 mm x 32 mm</t>
  </si>
  <si>
    <t>Reduccion de 63 mm x 25 mm</t>
  </si>
  <si>
    <t>Reduccion de 50 mm x 40 mm</t>
  </si>
  <si>
    <t>Reduccion de 50 mm x 32 mm</t>
  </si>
  <si>
    <t>Reduccion de 50 mm x 25 mm</t>
  </si>
  <si>
    <t>Reduccion de 40 mm x 32 mm</t>
  </si>
  <si>
    <t>Reduccion de 40 mm x 25 mm</t>
  </si>
  <si>
    <t>Reduccion de 40 mm x 20 mm</t>
  </si>
  <si>
    <t>Reduccion de 32 mm x 25 mm</t>
  </si>
  <si>
    <t>Reduccion de 32 mm x 20 mm</t>
  </si>
  <si>
    <t>Reduccion de 25 mm x 20 mm</t>
  </si>
  <si>
    <t>Válvula de 1", PPR , doble unión derivación hacia enfermería</t>
  </si>
  <si>
    <t>Válvula de 1-1/2", PPR, doble unión, para  agua fria derivación hacia
vestidores árbitros, front desk y oficina Pres-sec</t>
  </si>
  <si>
    <t>Válvula de 1", PPR, doble unión, para  agua caliente derivación hacia
vestidores árbitros, front desk y oficina Pres-sec</t>
  </si>
  <si>
    <t>Válvula de 1/2", PPR, doble unión, para   retorno agua caliente
derivación hacia vestidores árbitros, front desk y oficina Pres-sec</t>
  </si>
  <si>
    <t>Válvula de 3", bronce, con adaptadores de bronce-PPR 90 X 3", para
derivación hacia batería inodoros vestuarios 1-2-3</t>
  </si>
  <si>
    <t>Válvula de 3/4", PPR , doble unión, para  derivación hacia cocina</t>
  </si>
  <si>
    <t>Válvula de 1/2", PPR, doble unión, para   retorno agua fría/caliente
derivación hacia aparatos en baños individuales.</t>
  </si>
  <si>
    <t>Válvula de 3/4", PPR, doble unión, para   retorno agua fría/caliente
derivación hacia aparatos en baños individuales.</t>
  </si>
  <si>
    <t>Válvula de 1", PPR, doble unión, para   retorno agua fría/caliente
derivación hacia aparatos en baños individuales.</t>
  </si>
  <si>
    <t>Manifold de succión de 6" x 2 m de longitud, construido en PVC SCH 40, con 5 derivaciones de 3", platilladas en PVC SCH 80 (2 hacia cisterna y 3 hacia equipo de bombeo); Ambos extremos con platillos ciegos en 6". Este es el colector dondse se conectarán las succiones del  equipo de bombeo del sistema de presión constante. El colector estará debidadmente soportado en dados de hormigón,</t>
  </si>
  <si>
    <t>Manifold de suministro para agua caliente de 3" x 1.20 m de longitud, construido en CPVC SCH 80, con 2 derivaciones de 2" para empalmar tuberías de distribución general, platilladas en CPVC SCH 80 direccionadas en el plano horizontal;  2 derivaciones platilladas  de 2" en plano horizontal, a 180 grados con las de suministro hacia redes,. Ambos extremos con platillos ciegos de 3". y salida de drenaje direccionada hacia abajo con válvula de 1".  , debidadmente soportado en dados de hormigón o estructura metálica arriostrada  a la pared o al piso.</t>
  </si>
  <si>
    <t>Equipo de Bombeo (TRIPLEX) con bombas centrífugas horizontales de 15 Hp ( cada bomba con capacidad para 200 GPM y una carga
hidráulica de 135 pies), succión y descarga de 2"  incluye ,  valvulas de corte, válvulas checks horizontal, manómetros, Unión universal de desconectivo, junta flexible antivibratoria y piezas especiales.(Panel electrico de control con elementos de protección, variador de frecuencia e interconexión a flotas de bajo nivel para el
almacenamiento).</t>
  </si>
  <si>
    <t>Sistema de producción de agua caliente compuesto por 3 calentadores en lía de 32 LPM cada uno, alimentados por combustible GLP, DOS (2) tanques de almacenamiento de agua caliente fabricados localmente en acero inoxidable, aisalado,  conforme a detalles de plano, panel de control electrónico para activar-desactivar proceso de calentamiento, bombas de recirculación, valvulería, cheques, valvulas solenoides, piezas y tuberías de interconexión, válvula de seguridad, drenaje, termostatos, sensores termostáticos para conexionado de panel y solenoides y purgadores de aire.. Salidas adicionales de 2"  para incorporar un sistema de producción de agua a partir de paneles
solares.</t>
  </si>
  <si>
    <t xml:space="preserve">Energización del panel e interconexión de las bombas. </t>
  </si>
  <si>
    <t>By-pass entre distribuidor de 4" de inodoros y distribuidor de duchas en
vestidores 1-2-3</t>
  </si>
  <si>
    <t>Pruebas hidrostáticas particulares y generales</t>
  </si>
  <si>
    <t>Limpieza final intervención hidráulica</t>
  </si>
  <si>
    <t>SET</t>
  </si>
  <si>
    <t>SUB-TOTAL INSTALACIONES SANITARIAS RD$</t>
  </si>
  <si>
    <t>DRENAJE SANITARIO, PLUVIAL Y CONDENSADORES A/A</t>
  </si>
  <si>
    <t>PRELIMINARES</t>
  </si>
  <si>
    <t>Replanteo General del Proyecto de infraestructura interior y exterior</t>
  </si>
  <si>
    <t>Ayuda de Albañilería (pasantes, ranuraciones, similares)</t>
  </si>
  <si>
    <t>de 6" PVC SDR  41union cementada</t>
  </si>
  <si>
    <t>de 4" PVC SDR  32.5 union cementada</t>
  </si>
  <si>
    <t>de 3" PVC SDR  32.5 union cementada</t>
  </si>
  <si>
    <t>de 2" PVC SDR  32.5 union cementada</t>
  </si>
  <si>
    <t>Suministro y colocación de colectores desde Colector final hasta red exterior</t>
  </si>
  <si>
    <t>Suministro y colocación de tuberías PVC para drenaje sanitario.</t>
  </si>
  <si>
    <t>Agua Residual baterías principales de 6" , 3 m , incluye substitución
tramo de 4" existente</t>
  </si>
  <si>
    <t>Agua Residual área de enfermería, de 4"</t>
  </si>
  <si>
    <t>Agua de lavado , de 4"</t>
  </si>
  <si>
    <t>Agua Residual baños presidencia y secretaría, de 4"</t>
  </si>
  <si>
    <r>
      <rPr>
        <b/>
        <sz val="12"/>
        <rFont val="Times New Roman Bold"/>
        <family val="0"/>
      </rPr>
      <t>Suministro y colocación de columnas residuales y
ventilaciones</t>
    </r>
  </si>
  <si>
    <t>Bajante de agua grasa cocina-de 3"</t>
  </si>
  <si>
    <t>Columna ventilación 3" baño oficinas presidencia y secretaría</t>
  </si>
  <si>
    <r>
      <rPr>
        <b/>
        <sz val="11"/>
        <rFont val="Times New Roman"/>
        <family val="1"/>
      </rPr>
      <t>Entronques de sub-colectores a columnas en las diferentes
plantas</t>
    </r>
  </si>
  <si>
    <t>Aguas grasas-de 3"</t>
  </si>
  <si>
    <t>Residuales ventilaciones-de 3"</t>
  </si>
  <si>
    <t>Recolección interna de baterías y baños independientes, piezas que no están contenidas en las salidas ni en el análisis de los aparatos.  Suministro, piezas, materiales menores  y mano de obra.</t>
  </si>
  <si>
    <t>Piezas drenaje muñecos drenaje de baterías y baños independientes</t>
  </si>
  <si>
    <t>Salida drenaje 2" (  incluyeDP y lavadora)</t>
  </si>
  <si>
    <t>Salida drenaje 4"  para inodoros y  rejillas lineales de baterías de ducha</t>
  </si>
  <si>
    <t>Interconexionado interno de trampas de grasa</t>
  </si>
  <si>
    <t>Interconexión a registro y trampa de grasa (interconexión simple)</t>
  </si>
  <si>
    <t>Prueba de estanquidad particular y general</t>
  </si>
  <si>
    <t>Limpieza final componentes hidrosanitarios.</t>
  </si>
  <si>
    <r>
      <rPr>
        <b/>
        <sz val="12"/>
        <rFont val="Times New Roman Bold"/>
        <family val="0"/>
      </rPr>
      <t>Salidas de drenaje de aparatos y desagües</t>
    </r>
    <r>
      <rPr>
        <sz val="12"/>
        <rFont val="Times New Roman Bold"/>
        <family val="0"/>
      </rPr>
      <t>.  Incluye: suministro de tuberias y piezas de PVC, cemento solvente para PVC, ranurado y sellado de paredes, materiales menores y mano de obra.</t>
    </r>
  </si>
  <si>
    <r>
      <rPr>
        <b/>
        <sz val="12"/>
        <rFont val="Times New Roman Bold"/>
        <family val="0"/>
      </rPr>
      <t>APARATOS SANITARIOS</t>
    </r>
    <r>
      <rPr>
        <sz val="12"/>
        <rFont val="Times New Roman Bold"/>
        <family val="0"/>
      </rPr>
      <t>.  Suministro e Instalacion de Aparatos Sanitarios, Incluye: Mano de obra y  todas las piezas para su
instalación</t>
    </r>
  </si>
  <si>
    <t>Instalación Inodoro de tanque, blanco, elongado de descarga de piso.</t>
  </si>
  <si>
    <t>Instalación Inodoro fluxómetro  blanco,  de descarga de piso.</t>
  </si>
  <si>
    <t>Instalación  de ducha con precio max  con  Mezcladora para ducha</t>
  </si>
  <si>
    <t>Instalación de vertedero con su llave (incluye llave)</t>
  </si>
  <si>
    <t>Instalación calentaror eléctrico en linea de 12 lts</t>
  </si>
  <si>
    <t>Suministro e instalación de calentador de línea de 12 LPM, a gas, con
sus llaves de entrada y saldia en 3/4", totalmente soportado y probado</t>
  </si>
  <si>
    <t>Suministro e instalación de calentador de línea de 10 LPM, a gas, con
sus llaves de entrada y saldia en 3/4", totalmente soportado y probado</t>
  </si>
  <si>
    <t>Instalación Lavamanos empotrado blanco (Ver ficha en Plano)</t>
  </si>
  <si>
    <t>Instalación Fregadero doble y Mezcladora para fregadero (Ver ficha en Plano)</t>
  </si>
  <si>
    <t>Instalación calentaror eléctrico en linea de 10 LPM (Ver ficha en Plano)</t>
  </si>
  <si>
    <t>SUMINISTRO DE GAS.  Suministro e instalación de de red de conducción de gas desde el depósito hasta los calentadores en tubería de HN scha 40 pintada con óxido rojo y pintura de protección amarilla para gas en el exterior  Incluye: mano de obra y  todas las piezas para su instalacion</t>
  </si>
  <si>
    <t>Lote instalación de gas (dist max acometida 70 m)</t>
  </si>
  <si>
    <t>Salidas para gas</t>
  </si>
  <si>
    <t>PIE</t>
  </si>
  <si>
    <t>Sistema de Deteccion de Incendio Poryecto Modernizacion y Adecuación.  Equipos y Cables</t>
  </si>
  <si>
    <t xml:space="preserve">Sirena Incendio con Luz, pared.  NOTIFIER
</t>
  </si>
  <si>
    <t>GE Circuit Breaker, Spectra Enclosed, SKHHTJ7AAFCCXXX4, con Breaker molded case SKHH36AT225 SKH 3P 600V 225A, 14KIAC, 1 Installed</t>
  </si>
  <si>
    <t>GE AD Lighting A-Series Panelboard, , 1 Section(s) NEMA 1 Enclosure, 225 Amps, 3 Phase 4 Wire 208Y/120V, 50/60 Hz, Minimum Interrupt Rating: 14kA Fully Rated, Incoming Feed: Bottom, Surface Mounted, 30 Circuits, UL67 Certified, Height: 76.5 Inches; Width: 20 Inches; Depth: 5.75 Inches, 1 400 Amps Main Lugs, 1-lug/phase 1-c</t>
  </si>
  <si>
    <t>Tomacorriente Duplex UL LISTED LEVITON DECORA para UIPS , 20A, 125V, con tierra, Configuracion    5-20R, con  Tapa NYLON  1 GANG CAT. No. 80401-NW; A 0.45 Mts. S.N.P., incluyendo salida en tuberia EMT y accesorios + instalación</t>
  </si>
  <si>
    <r>
      <t xml:space="preserve">Alimentador </t>
    </r>
    <r>
      <rPr>
        <b/>
        <sz val="11"/>
        <color indexed="10"/>
        <rFont val="Calibri"/>
        <family val="2"/>
      </rPr>
      <t>A-01</t>
    </r>
    <r>
      <rPr>
        <sz val="11"/>
        <color indexed="10"/>
        <rFont val="Calibri"/>
        <family val="2"/>
      </rPr>
      <t xml:space="preserve"> </t>
    </r>
    <r>
      <rPr>
        <sz val="11"/>
        <color indexed="8"/>
        <rFont val="Calibri"/>
        <family val="2"/>
      </rPr>
      <t xml:space="preserve">desde el secundario del transformador </t>
    </r>
    <r>
      <rPr>
        <b/>
        <sz val="11"/>
        <color indexed="8"/>
        <rFont val="Calibri"/>
        <family val="2"/>
      </rPr>
      <t>TR-01</t>
    </r>
    <r>
      <rPr>
        <sz val="11"/>
        <color indexed="8"/>
        <rFont val="Calibri"/>
        <family val="2"/>
      </rPr>
      <t xml:space="preserve"> a Enclosed Breaker </t>
    </r>
    <r>
      <rPr>
        <b/>
        <sz val="11"/>
        <color indexed="8"/>
        <rFont val="Calibri"/>
        <family val="2"/>
      </rPr>
      <t>ECBT-01</t>
    </r>
    <r>
      <rPr>
        <sz val="11"/>
        <color indexed="8"/>
        <rFont val="Calibri"/>
        <family val="2"/>
      </rPr>
      <t xml:space="preserve">, formado por </t>
    </r>
    <r>
      <rPr>
        <sz val="11"/>
        <rFont val="Times New Roman"/>
        <family val="1"/>
      </rPr>
      <t>3 conductores No. 4/0 AWG, CU, THWN + 1 conductores No. 2/0 AWG, CU, THWN, NEUTRO + 1 conductores No. 1/0 AWG, CU, THWN, GND + 1-3"Ø EMT, PVC.</t>
    </r>
  </si>
  <si>
    <r>
      <t xml:space="preserve">Alimentador </t>
    </r>
    <r>
      <rPr>
        <b/>
        <sz val="11"/>
        <color indexed="10"/>
        <rFont val="Times New Roman"/>
        <family val="1"/>
      </rPr>
      <t>A-02</t>
    </r>
    <r>
      <rPr>
        <sz val="11"/>
        <color indexed="10"/>
        <rFont val="Times New Roman"/>
        <family val="1"/>
      </rPr>
      <t xml:space="preserve"> </t>
    </r>
    <r>
      <rPr>
        <sz val="11"/>
        <color indexed="8"/>
        <rFont val="Times New Roman"/>
        <family val="1"/>
      </rPr>
      <t xml:space="preserve">desde el secundario del transformador </t>
    </r>
    <r>
      <rPr>
        <b/>
        <sz val="11"/>
        <color indexed="8"/>
        <rFont val="Times New Roman"/>
        <family val="1"/>
      </rPr>
      <t>TR-01</t>
    </r>
    <r>
      <rPr>
        <sz val="11"/>
        <color indexed="8"/>
        <rFont val="Times New Roman"/>
        <family val="1"/>
      </rPr>
      <t xml:space="preserve"> a Enclosed Breaker </t>
    </r>
    <r>
      <rPr>
        <b/>
        <sz val="11"/>
        <color indexed="8"/>
        <rFont val="Times New Roman"/>
        <family val="1"/>
      </rPr>
      <t>PDB1</t>
    </r>
    <r>
      <rPr>
        <sz val="11"/>
        <color indexed="8"/>
        <rFont val="Times New Roman"/>
        <family val="1"/>
      </rPr>
      <t>,</t>
    </r>
    <r>
      <rPr>
        <sz val="11"/>
        <rFont val="Times New Roman"/>
        <family val="1"/>
      </rPr>
      <t xml:space="preserve"> formado por 3 conductores No. 4/0 AWG, CU, THWN + 1 conductores No. 2/0 AWG, CU, THWN, NEUTRO + 1 conductores No. 1/0 AWG, CU, THWN, GND + 1-3"Ø EMT, PVC.</t>
    </r>
  </si>
  <si>
    <r>
      <t xml:space="preserve">Alimentador </t>
    </r>
    <r>
      <rPr>
        <b/>
        <sz val="11"/>
        <color indexed="10"/>
        <rFont val="Times New Roman"/>
        <family val="1"/>
      </rPr>
      <t>A-xx</t>
    </r>
    <r>
      <rPr>
        <sz val="11"/>
        <color indexed="10"/>
        <rFont val="Times New Roman"/>
        <family val="1"/>
      </rPr>
      <t xml:space="preserve"> </t>
    </r>
    <r>
      <rPr>
        <sz val="11"/>
        <color indexed="8"/>
        <rFont val="Times New Roman"/>
        <family val="1"/>
      </rPr>
      <t xml:space="preserve">desd </t>
    </r>
    <r>
      <rPr>
        <b/>
        <sz val="11"/>
        <color indexed="8"/>
        <rFont val="Times New Roman"/>
        <family val="1"/>
      </rPr>
      <t>PNBD1 hasta Panel de AA</t>
    </r>
    <r>
      <rPr>
        <sz val="11"/>
        <color indexed="8"/>
        <rFont val="Times New Roman"/>
        <family val="1"/>
      </rPr>
      <t xml:space="preserve">, formado por 2 conductores No. 3/0 AWG, </t>
    </r>
    <r>
      <rPr>
        <sz val="11"/>
        <rFont val="Times New Roman"/>
        <family val="1"/>
      </rPr>
      <t>CU, THWN/Ø + 2 conductores No. 1/0 AWG, CU, THWN, NEUTRO + 2 conductores No. 2 AWG, CU, THWN, GND + 2-2"Ø EMT, PVC.</t>
    </r>
  </si>
  <si>
    <r>
      <t xml:space="preserve">Alimentador </t>
    </r>
    <r>
      <rPr>
        <b/>
        <sz val="11"/>
        <color indexed="10"/>
        <rFont val="Calibri"/>
        <family val="2"/>
      </rPr>
      <t>B-xx</t>
    </r>
    <r>
      <rPr>
        <sz val="11"/>
        <color indexed="10"/>
        <rFont val="Calibri"/>
        <family val="2"/>
      </rPr>
      <t xml:space="preserve"> </t>
    </r>
    <r>
      <rPr>
        <sz val="11"/>
        <color indexed="8"/>
        <rFont val="Calibri"/>
        <family val="2"/>
      </rPr>
      <t xml:space="preserve">desde el Panelboard </t>
    </r>
    <r>
      <rPr>
        <b/>
        <sz val="11"/>
        <color indexed="8"/>
        <rFont val="Calibri"/>
        <family val="2"/>
      </rPr>
      <t xml:space="preserve">PNBD1 hasta Panel de Luces Y TC Normales </t>
    </r>
    <r>
      <rPr>
        <sz val="11"/>
        <color indexed="8"/>
        <rFont val="Calibri"/>
        <family val="2"/>
      </rPr>
      <t>,</t>
    </r>
    <r>
      <rPr>
        <sz val="11"/>
        <rFont val="Times New Roman"/>
        <family val="1"/>
      </rPr>
      <t xml:space="preserve"> formado por 3 conductores No. 2 AWG, CU, THWN, + 1 conductor No. 8 AWG, CU, THWN, GND, + 1-1½"Ø EMT, IMC, PVC, LT.</t>
    </r>
  </si>
  <si>
    <r>
      <t xml:space="preserve">Alimentador </t>
    </r>
    <r>
      <rPr>
        <b/>
        <sz val="11"/>
        <color indexed="10"/>
        <rFont val="Times New Roman"/>
        <family val="1"/>
      </rPr>
      <t>B-</t>
    </r>
    <r>
      <rPr>
        <sz val="11"/>
        <color indexed="10"/>
        <rFont val="Times New Roman"/>
        <family val="1"/>
      </rPr>
      <t xml:space="preserve"> </t>
    </r>
    <r>
      <rPr>
        <sz val="11"/>
        <color indexed="8"/>
        <rFont val="Times New Roman"/>
        <family val="1"/>
      </rPr>
      <t xml:space="preserve">desde el Panelboard </t>
    </r>
    <r>
      <rPr>
        <b/>
        <sz val="11"/>
        <color indexed="8"/>
        <rFont val="Times New Roman"/>
        <family val="1"/>
      </rPr>
      <t xml:space="preserve">PNBD1 </t>
    </r>
    <r>
      <rPr>
        <sz val="11"/>
        <color indexed="8"/>
        <rFont val="Times New Roman"/>
        <family val="1"/>
      </rPr>
      <t xml:space="preserve"> al </t>
    </r>
    <r>
      <rPr>
        <b/>
        <sz val="11"/>
        <color indexed="8"/>
        <rFont val="Times New Roman"/>
        <family val="1"/>
      </rPr>
      <t>UPS-1</t>
    </r>
    <r>
      <rPr>
        <sz val="11"/>
        <color indexed="8"/>
        <rFont val="Times New Roman"/>
        <family val="1"/>
      </rPr>
      <t xml:space="preserve"> del , formado por 3 conductores, No. 6 AWG, CU, THWN, GND + 1-2"Ø EMT, IMC, PVC, LT.</t>
    </r>
  </si>
  <si>
    <t>RESUMEN</t>
  </si>
  <si>
    <t>RD$</t>
  </si>
  <si>
    <t>SUB-TOTAL RECONOCIMIENTO DE SOLAR</t>
  </si>
  <si>
    <t>SUB-TOTAL MOVIMIENTO DE TIERRA</t>
  </si>
  <si>
    <t>SUB-TOTAL HORMIGON ARMADO 1ER NIVEL</t>
  </si>
  <si>
    <r>
      <t xml:space="preserve">Alimentador </t>
    </r>
    <r>
      <rPr>
        <b/>
        <sz val="11"/>
        <color indexed="10"/>
        <rFont val="Times New Roman"/>
        <family val="1"/>
      </rPr>
      <t>B-07</t>
    </r>
    <r>
      <rPr>
        <sz val="11"/>
        <color indexed="8"/>
        <rFont val="Times New Roman"/>
        <family val="1"/>
      </rPr>
      <t xml:space="preserve"> desde el  </t>
    </r>
    <r>
      <rPr>
        <b/>
        <sz val="11"/>
        <color indexed="8"/>
        <rFont val="Times New Roman"/>
        <family val="1"/>
      </rPr>
      <t>Bypass 1</t>
    </r>
    <r>
      <rPr>
        <sz val="11"/>
        <color indexed="8"/>
        <rFont val="Times New Roman"/>
        <family val="1"/>
      </rPr>
      <t xml:space="preserve">,  La Pnel de UPS formado por 3 conductores No. </t>
    </r>
    <r>
      <rPr>
        <sz val="11"/>
        <rFont val="Times New Roman"/>
        <family val="1"/>
      </rPr>
      <t>4 AWG, CU, THWN, + 1 conductor No. 4 AWG, CU, THWN, NEUTRO, + 1 conductor No. 8 AWG, CU, THWN, GND, + 1-1½"Ø EMT, IMC, PVC, LT.</t>
    </r>
  </si>
  <si>
    <t>Tomacorriente Duplex UL LISTED LEVITON DECORA COMMERCIAL GRADE CAT. No.16362W 20A, 125V, con tierra, Configuracion    5-20R, con  Tapa NYLON  1 GANG CAT. No. 80401-NW; A 0.45 Mts. S.N.P., incluyendo salida en tuberia EMT y accesorios + instalación</t>
  </si>
  <si>
    <t>SUB-TOTAL MUROS DE FOAM</t>
  </si>
  <si>
    <t xml:space="preserve">SUB-TOTAL EMPAÑETE </t>
  </si>
  <si>
    <t>SUB-TOTAL PISOS</t>
  </si>
  <si>
    <t>SUB-TOTAL REVESTIMIENTO</t>
  </si>
  <si>
    <t>SUB-TOTAL TERMINACION DE TECHO</t>
  </si>
  <si>
    <t>SUB-TOTAL INSTALACION SANITARIA</t>
  </si>
  <si>
    <t>Equipos y Cables.  NVR 32 Ch wit 16 plug &amp; play ports, True Facial Recognition, 256 Mbps, 8HD Bays, 4K, 4 TB</t>
  </si>
  <si>
    <t>6 Megapixel IP Plug &amp; Play Camera, Outdoor Panoramic Camera, 98’ IR Range, CVBS Output, Built-in Mic, SD Card Slot, PoE/12VDC</t>
  </si>
  <si>
    <t>8 Megapixel IP Plug &amp; Play, Outdoor Mini Bullet, 2.8mm, 65’ IR Range, Audio Input, PoE/12VDC INVIDTECH</t>
  </si>
  <si>
    <t>Mini Bullet, 5 megapixel ip plug &amp; play, 2.8mm, 65` IR Range, D-WDR, Poe/12VDC</t>
  </si>
  <si>
    <t>4 Megapixel IP Plug &amp; Play, Outdoor Mini Dome, 2.8mm, True AI, " 65’ IR Range, WDR, Audio Input, PoE/12VDC INVIDTECH</t>
  </si>
  <si>
    <t>GABINETE DE PARED NEXXT 9U SEMI ENSAMBLADO, ANCHO 600MM (PCRWESKD09U60FXBK)</t>
  </si>
  <si>
    <t>SUB-TOTAL GENERAL RD$</t>
  </si>
  <si>
    <t>DIRECCIÓN  TÉCNICA</t>
  </si>
  <si>
    <t>IMPREVISTOS</t>
  </si>
  <si>
    <t>GASTOS INDIRECTOS</t>
  </si>
  <si>
    <r>
      <t xml:space="preserve">Alimentador </t>
    </r>
    <r>
      <rPr>
        <b/>
        <sz val="11"/>
        <color indexed="10"/>
        <rFont val="Times New Roman"/>
        <family val="1"/>
      </rPr>
      <t>B-05</t>
    </r>
    <r>
      <rPr>
        <sz val="11"/>
        <color indexed="10"/>
        <rFont val="Times New Roman"/>
        <family val="1"/>
      </rPr>
      <t xml:space="preserve"> </t>
    </r>
    <r>
      <rPr>
        <sz val="11"/>
        <color indexed="8"/>
        <rFont val="Times New Roman"/>
        <family val="1"/>
      </rPr>
      <t xml:space="preserve">desde el Panelboard </t>
    </r>
    <r>
      <rPr>
        <b/>
        <sz val="11"/>
        <color indexed="8"/>
        <rFont val="Times New Roman"/>
        <family val="1"/>
      </rPr>
      <t>PNBD1 CESIRT</t>
    </r>
    <r>
      <rPr>
        <sz val="11"/>
        <color indexed="8"/>
        <rFont val="Times New Roman"/>
        <family val="1"/>
      </rPr>
      <t xml:space="preserve"> al </t>
    </r>
    <r>
      <rPr>
        <b/>
        <sz val="11"/>
        <color indexed="8"/>
        <rFont val="Times New Roman"/>
        <family val="1"/>
      </rPr>
      <t>Bypass 1</t>
    </r>
    <r>
      <rPr>
        <sz val="11"/>
        <color indexed="8"/>
        <rFont val="Times New Roman"/>
        <family val="1"/>
      </rPr>
      <t xml:space="preserve"> del Datacenter, formado </t>
    </r>
    <r>
      <rPr>
        <sz val="11"/>
        <rFont val="Times New Roman"/>
        <family val="1"/>
      </rPr>
      <t>por 3 conductores No. 1/0 AWG, CU, THWN + 1 conductor No. 1/0 AWG, CU, THWN, NEUTRO + 1 conductor No. 6 AWG, CU, THWN, GND + 1-2"Ø EMT, IMC, PVC, LT.</t>
    </r>
  </si>
  <si>
    <t>Canalización para Camaras</t>
  </si>
  <si>
    <t>SUB-TOTAL INSTALACIONES ELECTRICAS RD$</t>
  </si>
  <si>
    <t>Ranura en Concreto/Sheet-rock</t>
  </si>
  <si>
    <t>Expansiones 3/8¨</t>
  </si>
  <si>
    <t>Expansiones 3/8¨ barra roscada</t>
  </si>
  <si>
    <t xml:space="preserve">Brigada de canalizaciones y adecuaciones </t>
  </si>
  <si>
    <t>SUB-TOTAL INSTALACIONES ELECTRICAS</t>
  </si>
  <si>
    <t>SEGUROS Y FIANZAS</t>
  </si>
  <si>
    <t>GASTOS ADMINISTRATIVOS</t>
  </si>
  <si>
    <t>TRANSPORTE</t>
  </si>
  <si>
    <t>LEY -686 ( Ley de Pensiones y Jubilaciones a los Trabajadores Sindicalizados del área de la Construcción y todas sus Ramas Afines)</t>
  </si>
  <si>
    <t>CODIA</t>
  </si>
  <si>
    <t>ITBIS ( 18% de la Dirección Técnica)</t>
  </si>
  <si>
    <t>SUB-TOTAL GASTOS INDIRECTOS RD$</t>
  </si>
  <si>
    <t>Limpieza continua y final</t>
  </si>
  <si>
    <t>TOTAL GENERAL RD$</t>
  </si>
  <si>
    <t>SUB-TOTAL PINTURA RD$</t>
  </si>
  <si>
    <t>SUB-TOTAL PINTURA</t>
  </si>
  <si>
    <t>P2</t>
  </si>
  <si>
    <t>Puerta Particiones de Baño de Aluminio P40 con plancha de ACM en 3MM de Espesor Marco en 2 pulg y Base en Inox de 10cms, color gris, cierre en inoxidable</t>
  </si>
  <si>
    <t>SUB-TOTAL PUERTAS RD$</t>
  </si>
  <si>
    <t>SUB-TOTAL PUERTAS</t>
  </si>
  <si>
    <t>SUB-TOTAL VENTANAS RD$</t>
  </si>
  <si>
    <t>SUB-TOTAL VENTANAS</t>
  </si>
  <si>
    <t>MISCELANEOS</t>
  </si>
  <si>
    <t>UDs</t>
  </si>
  <si>
    <t>SUB-TOTAL MISCELANEOS RD$</t>
  </si>
  <si>
    <t>SUB-TOTAL MISCELANEOS</t>
  </si>
  <si>
    <t>Muebles de Vestidores en Material MDF de 3/ 4'' Espesor en Color Gris Oscuro con Respaldo en 1 /4¨, Tope Asiento en Vinil
Lisa Antimanchas- Colores Azul y Rojo/Ganchos para colgar ropa
CIERRE CON CERRADURA ELECTRONICA EN CASILLEROS</t>
  </si>
  <si>
    <t>Jaboneras para duchas en acero inoxidable</t>
  </si>
  <si>
    <t>Dispensador de jabon en acero inoxidable para lavamanos</t>
  </si>
  <si>
    <t>Porta papel baño en acero inoxidable</t>
  </si>
  <si>
    <t>Secador de mano eléctrico acero inoxidable</t>
  </si>
</sst>
</file>

<file path=xl/styles.xml><?xml version="1.0" encoding="utf-8"?>
<styleSheet xmlns="http://schemas.openxmlformats.org/spreadsheetml/2006/main">
  <numFmts count="5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D$&quot;#,##0_);\(&quot;RD$&quot;#,##0\)"/>
    <numFmt numFmtId="165" formatCode="&quot;RD$&quot;#,##0_);[Red]\(&quot;RD$&quot;#,##0\)"/>
    <numFmt numFmtId="166" formatCode="&quot;RD$&quot;#,##0.00_);\(&quot;RD$&quot;#,##0.00\)"/>
    <numFmt numFmtId="167" formatCode="&quot;RD$&quot;#,##0.00_);[Red]\(&quot;RD$&quot;#,##0.00\)"/>
    <numFmt numFmtId="168" formatCode="_(&quot;RD$&quot;* #,##0_);_(&quot;RD$&quot;* \(#,##0\);_(&quot;RD$&quot;* &quot;-&quot;_);_(@_)"/>
    <numFmt numFmtId="169" formatCode="_(&quot;RD$&quot;* #,##0.00_);_(&quot;RD$&quot;* \(#,##0.00\);_(&quot;RD$&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_-;\-* #,##0_-;_-* &quot;-&quot;_-;_-@_-"/>
    <numFmt numFmtId="176" formatCode="_-* #,##0.00\ &quot;€&quot;_-;\-* #,##0.00\ &quot;€&quot;_-;_-* &quot;-&quot;??\ &quot;€&quot;_-;_-@_-"/>
    <numFmt numFmtId="177" formatCode="_-* #,##0.00_-;\-* #,##0.00_-;_-* &quot;-&quot;??_-;_-@_-"/>
    <numFmt numFmtId="178" formatCode="&quot;RD$&quot;#,##0;\-&quot;RD$&quot;#,##0"/>
    <numFmt numFmtId="179" formatCode="&quot;RD$&quot;#,##0;[Red]\-&quot;RD$&quot;#,##0"/>
    <numFmt numFmtId="180" formatCode="&quot;RD$&quot;#,##0.00;\-&quot;RD$&quot;#,##0.00"/>
    <numFmt numFmtId="181" formatCode="&quot;RD$&quot;#,##0.00;[Red]\-&quot;RD$&quot;#,##0.00"/>
    <numFmt numFmtId="182" formatCode="_-&quot;RD$&quot;* #,##0_-;\-&quot;RD$&quot;* #,##0_-;_-&quot;RD$&quot;* &quot;-&quot;_-;_-@_-"/>
    <numFmt numFmtId="183" formatCode="_-&quot;RD$&quot;* #,##0.00_-;\-&quot;RD$&quot;* #,##0.00_-;_-&quot;RD$&quot;*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RD$&quot;#,##0.00"/>
    <numFmt numFmtId="191" formatCode="#,##0.000"/>
    <numFmt numFmtId="192" formatCode="[$$-409]#,##0.00"/>
    <numFmt numFmtId="193" formatCode="#,##0.0000"/>
    <numFmt numFmtId="194" formatCode="0.000"/>
    <numFmt numFmtId="195" formatCode="0.0000"/>
    <numFmt numFmtId="196" formatCode="[$-1C0A]hh:mm:ss\ AM/PM"/>
    <numFmt numFmtId="197" formatCode="[$$-540A]#,##0.00"/>
    <numFmt numFmtId="198" formatCode="_([$RD$-1C0A]* #,##0.00_);_([$RD$-1C0A]* \(#,##0.00\);_([$RD$-1C0A]* &quot;-&quot;??_);_(@_)"/>
    <numFmt numFmtId="199" formatCode="&quot;RD$&quot;#,##0.000"/>
    <numFmt numFmtId="200" formatCode="&quot;Sí&quot;;&quot;Sí&quot;;&quot;No&quot;"/>
    <numFmt numFmtId="201" formatCode="&quot;Verdadero&quot;;&quot;Verdadero&quot;;&quot;Falso&quot;"/>
    <numFmt numFmtId="202" formatCode="&quot;Activado&quot;;&quot;Activado&quot;;&quot;Desactivado&quot;"/>
    <numFmt numFmtId="203" formatCode="[$€-2]\ #,##0.00_);[Red]\([$€-2]\ #,##0.00\)"/>
    <numFmt numFmtId="204" formatCode="#,##0.0"/>
    <numFmt numFmtId="205" formatCode="_([$$-1C0A]* #,##0.00_);_([$$-1C0A]* \(#,##0.00\);_([$$-1C0A]* &quot;-&quot;??_);_(@_)"/>
    <numFmt numFmtId="206" formatCode="_-[$$-1C0A]* #,##0.00_ ;_-[$$-1C0A]* \-#,##0.00\ ;_-[$$-1C0A]* &quot;-&quot;??_ ;_-@_ "/>
    <numFmt numFmtId="207" formatCode="_-* #,##0.00\ _€_-;\-* #,##0.00\ _€_-;_-* &quot;-&quot;??\ _€_-;_-@_-"/>
    <numFmt numFmtId="208" formatCode="0.0"/>
    <numFmt numFmtId="209" formatCode="&quot;Yes&quot;;&quot;Yes&quot;;&quot;No&quot;"/>
    <numFmt numFmtId="210" formatCode="&quot;True&quot;;&quot;True&quot;;&quot;False&quot;"/>
    <numFmt numFmtId="211" formatCode="&quot;On&quot;;&quot;On&quot;;&quot;Off&quot;"/>
  </numFmts>
  <fonts count="75">
    <font>
      <sz val="10"/>
      <name val="Arial"/>
      <family val="0"/>
    </font>
    <font>
      <sz val="10"/>
      <name val="Courier New CE"/>
      <family val="3"/>
    </font>
    <font>
      <b/>
      <sz val="10"/>
      <name val="Courier New CE"/>
      <family val="3"/>
    </font>
    <font>
      <b/>
      <sz val="10"/>
      <color indexed="8"/>
      <name val="Courier New CE"/>
      <family val="3"/>
    </font>
    <font>
      <u val="single"/>
      <sz val="10"/>
      <color indexed="12"/>
      <name val="Arial"/>
      <family val="2"/>
    </font>
    <font>
      <u val="single"/>
      <sz val="10"/>
      <color indexed="36"/>
      <name val="Arial"/>
      <family val="2"/>
    </font>
    <font>
      <sz val="10"/>
      <color indexed="8"/>
      <name val="Courier New CE"/>
      <family val="3"/>
    </font>
    <font>
      <sz val="10"/>
      <color indexed="10"/>
      <name val="Arial"/>
      <family val="2"/>
    </font>
    <font>
      <sz val="10"/>
      <color indexed="53"/>
      <name val="Courier New CE"/>
      <family val="3"/>
    </font>
    <font>
      <sz val="9"/>
      <name val="Arial"/>
      <family val="2"/>
    </font>
    <font>
      <sz val="6.5"/>
      <name val="Arial"/>
      <family val="2"/>
    </font>
    <font>
      <sz val="11"/>
      <color indexed="8"/>
      <name val="Calibri"/>
      <family val="2"/>
    </font>
    <font>
      <sz val="11"/>
      <color indexed="10"/>
      <name val="Calibri"/>
      <family val="2"/>
    </font>
    <font>
      <b/>
      <sz val="11"/>
      <color indexed="8"/>
      <name val="Calibri"/>
      <family val="2"/>
    </font>
    <font>
      <b/>
      <sz val="11"/>
      <color indexed="10"/>
      <name val="Calibri"/>
      <family val="2"/>
    </font>
    <font>
      <sz val="10"/>
      <name val="Courier New"/>
      <family val="3"/>
    </font>
    <font>
      <b/>
      <sz val="11"/>
      <name val="Times New Roman"/>
      <family val="1"/>
    </font>
    <font>
      <sz val="12"/>
      <name val="Times New Roman"/>
      <family val="1"/>
    </font>
    <font>
      <b/>
      <sz val="12"/>
      <name val="Times New Roman"/>
      <family val="1"/>
    </font>
    <font>
      <b/>
      <sz val="14"/>
      <name val="Times New Roman"/>
      <family val="1"/>
    </font>
    <font>
      <b/>
      <sz val="11"/>
      <name val="Times New Roman Bold"/>
      <family val="0"/>
    </font>
    <font>
      <sz val="10"/>
      <name val="Times New Roman Bold"/>
      <family val="0"/>
    </font>
    <font>
      <sz val="10"/>
      <name val="Times New Roman"/>
      <family val="1"/>
    </font>
    <font>
      <sz val="11"/>
      <name val="Times New Roman"/>
      <family val="1"/>
    </font>
    <font>
      <b/>
      <sz val="12"/>
      <name val="Times New Roman Bold"/>
      <family val="0"/>
    </font>
    <font>
      <sz val="11"/>
      <name val="Times New Roman Bold"/>
      <family val="0"/>
    </font>
    <font>
      <sz val="12"/>
      <name val="Times New Roman Bold"/>
      <family val="0"/>
    </font>
    <font>
      <b/>
      <sz val="12"/>
      <color indexed="8"/>
      <name val="Times New Roman Bold"/>
      <family val="0"/>
    </font>
    <font>
      <b/>
      <sz val="11"/>
      <color indexed="10"/>
      <name val="Times New Roman"/>
      <family val="1"/>
    </font>
    <font>
      <sz val="11"/>
      <color indexed="10"/>
      <name val="Times New Roman"/>
      <family val="1"/>
    </font>
    <font>
      <sz val="11"/>
      <color indexed="8"/>
      <name val="Times New Roman"/>
      <family val="1"/>
    </font>
    <font>
      <b/>
      <sz val="11"/>
      <color indexed="8"/>
      <name val="Times New Roman"/>
      <family val="1"/>
    </font>
    <font>
      <sz val="10"/>
      <color indexed="8"/>
      <name val="Times New Roman"/>
      <family val="1"/>
    </font>
    <font>
      <b/>
      <sz val="12"/>
      <color indexed="8"/>
      <name val="Times New Roman"/>
      <family val="1"/>
    </font>
    <font>
      <b/>
      <sz val="10"/>
      <name val="Times New Roman"/>
      <family val="1"/>
    </font>
    <font>
      <sz val="12"/>
      <color indexed="8"/>
      <name val="Times New Roman"/>
      <family val="1"/>
    </font>
    <font>
      <sz val="14"/>
      <name val="Times New Roman Bold"/>
      <family val="0"/>
    </font>
    <font>
      <sz val="12"/>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i/>
      <sz val="11"/>
      <color indexed="23"/>
      <name val="Calibri"/>
      <family val="2"/>
    </font>
    <font>
      <b/>
      <sz val="18"/>
      <color indexed="56"/>
      <name val="Cambria"/>
      <family val="2"/>
    </font>
    <font>
      <b/>
      <sz val="13"/>
      <color indexed="56"/>
      <name val="Calibri"/>
      <family val="2"/>
    </font>
    <font>
      <b/>
      <sz val="10"/>
      <color indexed="10"/>
      <name val="Courier New CE"/>
      <family val="3"/>
    </font>
    <font>
      <sz val="10"/>
      <color indexed="10"/>
      <name val="Courier New CE"/>
      <family val="3"/>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Courier New CE"/>
      <family val="3"/>
    </font>
    <font>
      <sz val="10"/>
      <color rgb="FFFF0000"/>
      <name val="Arial"/>
      <family val="2"/>
    </font>
    <font>
      <sz val="10"/>
      <color rgb="FFFF0000"/>
      <name val="Courier New CE"/>
      <family val="3"/>
    </font>
    <font>
      <b/>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43" fontId="0" fillId="0" borderId="0" applyFont="0" applyFill="0" applyBorder="0" applyAlignment="0" applyProtection="0"/>
    <xf numFmtId="0" fontId="60" fillId="0" borderId="4" applyNumberFormat="0" applyFill="0" applyAlignment="0" applyProtection="0"/>
    <xf numFmtId="0" fontId="61"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2" fillId="29" borderId="1" applyNumberFormat="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43" fontId="11"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6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4" fillId="0" borderId="0">
      <alignment/>
      <protection/>
    </xf>
    <xf numFmtId="0" fontId="54"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61" fillId="0" borderId="8" applyNumberFormat="0" applyFill="0" applyAlignment="0" applyProtection="0"/>
    <xf numFmtId="0" fontId="70" fillId="0" borderId="9" applyNumberFormat="0" applyFill="0" applyAlignment="0" applyProtection="0"/>
  </cellStyleXfs>
  <cellXfs count="142">
    <xf numFmtId="0" fontId="0" fillId="0" borderId="0" xfId="0" applyAlignment="1">
      <alignment/>
    </xf>
    <xf numFmtId="0" fontId="0" fillId="0" borderId="0" xfId="0" applyAlignment="1">
      <alignment horizontal="center"/>
    </xf>
    <xf numFmtId="0" fontId="6" fillId="0" borderId="0" xfId="0" applyFont="1" applyFill="1" applyBorder="1" applyAlignment="1">
      <alignment/>
    </xf>
    <xf numFmtId="4" fontId="1" fillId="0" borderId="0" xfId="0" applyNumberFormat="1" applyFont="1" applyFill="1" applyAlignment="1">
      <alignment horizontal="center"/>
    </xf>
    <xf numFmtId="4" fontId="6" fillId="0" borderId="0" xfId="0" applyNumberFormat="1" applyFont="1" applyFill="1" applyAlignment="1">
      <alignment horizontal="center"/>
    </xf>
    <xf numFmtId="4" fontId="3" fillId="0" borderId="0" xfId="0" applyNumberFormat="1" applyFont="1" applyFill="1" applyAlignment="1">
      <alignment horizontal="center"/>
    </xf>
    <xf numFmtId="4" fontId="7" fillId="0" borderId="0" xfId="0" applyNumberFormat="1" applyFont="1" applyFill="1" applyAlignment="1">
      <alignment horizontal="center"/>
    </xf>
    <xf numFmtId="0" fontId="0" fillId="0" borderId="0" xfId="0" applyFill="1" applyAlignment="1">
      <alignment/>
    </xf>
    <xf numFmtId="4" fontId="6" fillId="0" borderId="0" xfId="0" applyNumberFormat="1" applyFont="1" applyFill="1" applyBorder="1" applyAlignment="1">
      <alignment horizontal="center"/>
    </xf>
    <xf numFmtId="4" fontId="2" fillId="0" borderId="0" xfId="0" applyNumberFormat="1" applyFont="1" applyFill="1" applyAlignment="1">
      <alignment horizontal="center"/>
    </xf>
    <xf numFmtId="0" fontId="0" fillId="0" borderId="0" xfId="0" applyFill="1" applyAlignment="1">
      <alignment horizontal="center"/>
    </xf>
    <xf numFmtId="4" fontId="3" fillId="0" borderId="0" xfId="0" applyNumberFormat="1" applyFont="1" applyFill="1" applyBorder="1" applyAlignment="1">
      <alignment horizontal="center"/>
    </xf>
    <xf numFmtId="190" fontId="3" fillId="0" borderId="0" xfId="0" applyNumberFormat="1" applyFont="1" applyFill="1" applyBorder="1" applyAlignment="1">
      <alignment horizontal="center"/>
    </xf>
    <xf numFmtId="190" fontId="6" fillId="0" borderId="0" xfId="0" applyNumberFormat="1" applyFont="1" applyFill="1" applyBorder="1" applyAlignment="1">
      <alignment horizontal="center"/>
    </xf>
    <xf numFmtId="0" fontId="3" fillId="0" borderId="0" xfId="0" applyFont="1" applyFill="1" applyBorder="1" applyAlignment="1">
      <alignment horizontal="center"/>
    </xf>
    <xf numFmtId="4" fontId="3" fillId="0" borderId="0" xfId="0" applyNumberFormat="1" applyFont="1" applyFill="1" applyBorder="1" applyAlignment="1" applyProtection="1">
      <alignment horizontal="center" vertical="center"/>
      <protection/>
    </xf>
    <xf numFmtId="4" fontId="71" fillId="0" borderId="0" xfId="0" applyNumberFormat="1" applyFont="1" applyFill="1" applyBorder="1" applyAlignment="1">
      <alignment horizontal="center"/>
    </xf>
    <xf numFmtId="4" fontId="0" fillId="0" borderId="0" xfId="0" applyNumberFormat="1" applyAlignment="1">
      <alignment/>
    </xf>
    <xf numFmtId="4" fontId="0" fillId="0" borderId="0" xfId="0" applyNumberFormat="1" applyFill="1" applyAlignment="1">
      <alignment/>
    </xf>
    <xf numFmtId="4" fontId="72" fillId="0" borderId="0" xfId="0" applyNumberFormat="1" applyFont="1" applyFill="1" applyAlignment="1">
      <alignment/>
    </xf>
    <xf numFmtId="4" fontId="6" fillId="0" borderId="0" xfId="0" applyNumberFormat="1" applyFont="1" applyFill="1" applyBorder="1" applyAlignment="1">
      <alignment/>
    </xf>
    <xf numFmtId="4" fontId="0" fillId="0" borderId="0" xfId="0" applyNumberFormat="1" applyFill="1" applyAlignment="1">
      <alignment horizontal="center"/>
    </xf>
    <xf numFmtId="194" fontId="0" fillId="0" borderId="0" xfId="0" applyNumberFormat="1" applyAlignment="1">
      <alignment/>
    </xf>
    <xf numFmtId="194" fontId="3" fillId="0" borderId="0" xfId="0" applyNumberFormat="1" applyFont="1" applyFill="1" applyBorder="1" applyAlignment="1">
      <alignment horizontal="center"/>
    </xf>
    <xf numFmtId="194" fontId="0" fillId="0" borderId="0" xfId="0" applyNumberFormat="1" applyFill="1" applyAlignment="1">
      <alignment/>
    </xf>
    <xf numFmtId="194" fontId="6" fillId="0" borderId="0" xfId="0" applyNumberFormat="1" applyFont="1" applyFill="1" applyBorder="1" applyAlignment="1">
      <alignment horizontal="center"/>
    </xf>
    <xf numFmtId="194" fontId="2" fillId="0" borderId="0" xfId="0" applyNumberFormat="1" applyFont="1" applyFill="1" applyAlignment="1">
      <alignment horizontal="center"/>
    </xf>
    <xf numFmtId="0" fontId="2" fillId="0" borderId="0" xfId="0" applyFont="1" applyFill="1" applyAlignment="1">
      <alignment/>
    </xf>
    <xf numFmtId="190" fontId="2" fillId="0" borderId="0" xfId="0" applyNumberFormat="1" applyFont="1" applyFill="1" applyAlignment="1">
      <alignment horizontal="center"/>
    </xf>
    <xf numFmtId="194" fontId="1" fillId="0" borderId="0" xfId="0" applyNumberFormat="1" applyFont="1" applyFill="1" applyAlignment="1">
      <alignment horizontal="center"/>
    </xf>
    <xf numFmtId="0" fontId="1" fillId="0" borderId="0" xfId="0" applyFont="1" applyFill="1" applyAlignment="1">
      <alignment/>
    </xf>
    <xf numFmtId="4" fontId="1" fillId="0" borderId="0" xfId="0" applyNumberFormat="1" applyFont="1" applyFill="1" applyBorder="1" applyAlignment="1">
      <alignment horizontal="center"/>
    </xf>
    <xf numFmtId="190" fontId="1" fillId="0" borderId="0" xfId="0" applyNumberFormat="1" applyFont="1" applyFill="1" applyAlignment="1">
      <alignment horizontal="center"/>
    </xf>
    <xf numFmtId="190" fontId="1" fillId="0" borderId="0" xfId="0" applyNumberFormat="1" applyFont="1" applyFill="1" applyBorder="1" applyAlignment="1">
      <alignment horizontal="center"/>
    </xf>
    <xf numFmtId="194" fontId="7" fillId="0" borderId="0" xfId="0" applyNumberFormat="1" applyFont="1" applyFill="1" applyAlignment="1">
      <alignment horizontal="center"/>
    </xf>
    <xf numFmtId="4" fontId="72" fillId="0" borderId="0" xfId="0" applyNumberFormat="1" applyFont="1" applyFill="1" applyAlignment="1">
      <alignment horizontal="center"/>
    </xf>
    <xf numFmtId="190" fontId="7" fillId="0" borderId="0" xfId="0" applyNumberFormat="1" applyFont="1" applyFill="1" applyAlignment="1">
      <alignment horizontal="center"/>
    </xf>
    <xf numFmtId="4" fontId="71" fillId="0" borderId="0" xfId="0" applyNumberFormat="1" applyFont="1" applyFill="1" applyAlignment="1">
      <alignment horizontal="center"/>
    </xf>
    <xf numFmtId="190" fontId="3" fillId="0" borderId="0" xfId="0" applyNumberFormat="1" applyFont="1" applyFill="1" applyAlignment="1">
      <alignment horizontal="center"/>
    </xf>
    <xf numFmtId="0" fontId="6" fillId="0" borderId="0" xfId="0" applyFont="1" applyFill="1" applyAlignment="1">
      <alignment/>
    </xf>
    <xf numFmtId="194" fontId="6" fillId="0" borderId="0" xfId="0" applyNumberFormat="1" applyFont="1" applyFill="1" applyAlignment="1">
      <alignment/>
    </xf>
    <xf numFmtId="0" fontId="8" fillId="0" borderId="0" xfId="0" applyFont="1" applyFill="1" applyAlignment="1">
      <alignment/>
    </xf>
    <xf numFmtId="190" fontId="6" fillId="0" borderId="0" xfId="0" applyNumberFormat="1" applyFont="1" applyFill="1" applyAlignment="1">
      <alignment horizontal="center"/>
    </xf>
    <xf numFmtId="4" fontId="10" fillId="0" borderId="0" xfId="0" applyNumberFormat="1" applyFont="1" applyFill="1" applyAlignment="1">
      <alignment horizontal="center"/>
    </xf>
    <xf numFmtId="194" fontId="1" fillId="0" borderId="0" xfId="0" applyNumberFormat="1" applyFont="1" applyFill="1" applyAlignment="1">
      <alignment/>
    </xf>
    <xf numFmtId="4" fontId="73" fillId="0" borderId="0" xfId="0" applyNumberFormat="1" applyFont="1" applyFill="1" applyAlignment="1">
      <alignment horizontal="center"/>
    </xf>
    <xf numFmtId="195" fontId="1" fillId="0" borderId="0" xfId="0" applyNumberFormat="1" applyFont="1" applyFill="1" applyAlignment="1">
      <alignment horizontal="center"/>
    </xf>
    <xf numFmtId="195" fontId="3" fillId="0" borderId="0" xfId="0" applyNumberFormat="1" applyFont="1" applyFill="1" applyAlignment="1">
      <alignment horizontal="center"/>
    </xf>
    <xf numFmtId="0" fontId="1" fillId="0" borderId="0" xfId="0" applyFont="1" applyFill="1" applyAlignment="1">
      <alignment wrapText="1"/>
    </xf>
    <xf numFmtId="190" fontId="8" fillId="0" borderId="0" xfId="0" applyNumberFormat="1" applyFont="1" applyFill="1" applyAlignment="1">
      <alignment horizontal="center"/>
    </xf>
    <xf numFmtId="194" fontId="0" fillId="0" borderId="0" xfId="0" applyNumberFormat="1" applyFill="1" applyAlignment="1">
      <alignment horizontal="center"/>
    </xf>
    <xf numFmtId="190" fontId="0" fillId="0" borderId="0" xfId="0" applyNumberFormat="1" applyFill="1" applyAlignment="1">
      <alignment horizontal="center"/>
    </xf>
    <xf numFmtId="0" fontId="9" fillId="0" borderId="0" xfId="0" applyFont="1" applyFill="1" applyAlignment="1">
      <alignment/>
    </xf>
    <xf numFmtId="0" fontId="0" fillId="0" borderId="0" xfId="0" applyAlignment="1">
      <alignment wrapText="1"/>
    </xf>
    <xf numFmtId="1" fontId="0" fillId="0" borderId="0" xfId="0" applyNumberFormat="1" applyFill="1" applyAlignment="1">
      <alignment wrapText="1"/>
    </xf>
    <xf numFmtId="0" fontId="2" fillId="0" borderId="0" xfId="0" applyFont="1" applyFill="1" applyAlignment="1">
      <alignment wrapText="1"/>
    </xf>
    <xf numFmtId="0" fontId="73" fillId="0" borderId="0" xfId="0" applyFont="1" applyFill="1" applyAlignment="1">
      <alignment wrapText="1"/>
    </xf>
    <xf numFmtId="0" fontId="3" fillId="0" borderId="0" xfId="0" applyFont="1" applyFill="1" applyAlignment="1">
      <alignment wrapText="1"/>
    </xf>
    <xf numFmtId="0" fontId="7" fillId="0" borderId="0" xfId="0" applyFont="1" applyFill="1" applyAlignment="1">
      <alignment wrapText="1"/>
    </xf>
    <xf numFmtId="0" fontId="6" fillId="0" borderId="0" xfId="0" applyFont="1" applyFill="1" applyAlignment="1">
      <alignment wrapText="1"/>
    </xf>
    <xf numFmtId="0" fontId="0" fillId="0" borderId="0" xfId="0" applyFill="1" applyAlignment="1">
      <alignment wrapText="1"/>
    </xf>
    <xf numFmtId="0" fontId="3" fillId="0" borderId="0" xfId="0" applyFont="1" applyFill="1" applyBorder="1" applyAlignment="1">
      <alignment wrapText="1"/>
    </xf>
    <xf numFmtId="0" fontId="6" fillId="0" borderId="0" xfId="0" applyFont="1" applyFill="1" applyBorder="1" applyAlignment="1">
      <alignment wrapText="1"/>
    </xf>
    <xf numFmtId="4" fontId="16" fillId="0" borderId="0" xfId="0" applyNumberFormat="1" applyFont="1" applyAlignment="1">
      <alignment horizontal="left" vertical="center"/>
    </xf>
    <xf numFmtId="194" fontId="20" fillId="0" borderId="10" xfId="0" applyNumberFormat="1" applyFont="1" applyFill="1" applyBorder="1" applyAlignment="1">
      <alignment horizontal="center"/>
    </xf>
    <xf numFmtId="0" fontId="20" fillId="0" borderId="11" xfId="0" applyFont="1" applyFill="1" applyBorder="1" applyAlignment="1">
      <alignment wrapText="1"/>
    </xf>
    <xf numFmtId="4" fontId="20" fillId="0" borderId="11" xfId="0" applyNumberFormat="1" applyFont="1" applyFill="1" applyBorder="1" applyAlignment="1">
      <alignment horizontal="center"/>
    </xf>
    <xf numFmtId="190" fontId="20" fillId="0" borderId="12" xfId="0" applyNumberFormat="1" applyFont="1" applyFill="1" applyBorder="1" applyAlignment="1">
      <alignment horizontal="center"/>
    </xf>
    <xf numFmtId="4" fontId="16" fillId="0" borderId="0" xfId="62" applyNumberFormat="1" applyFont="1" applyAlignment="1">
      <alignment horizontal="right" vertical="center" wrapText="1"/>
      <protection/>
    </xf>
    <xf numFmtId="4" fontId="23" fillId="0" borderId="0" xfId="0" applyNumberFormat="1" applyFont="1" applyAlignment="1">
      <alignment vertical="center" wrapText="1"/>
    </xf>
    <xf numFmtId="0" fontId="22" fillId="0" borderId="0" xfId="0" applyFont="1" applyFill="1" applyAlignment="1">
      <alignment wrapText="1"/>
    </xf>
    <xf numFmtId="4" fontId="22" fillId="0" borderId="0" xfId="0" applyNumberFormat="1" applyFont="1" applyFill="1" applyAlignment="1">
      <alignment horizontal="center"/>
    </xf>
    <xf numFmtId="4" fontId="22" fillId="0" borderId="0" xfId="0" applyNumberFormat="1" applyFont="1" applyFill="1" applyBorder="1" applyAlignment="1">
      <alignment horizontal="center"/>
    </xf>
    <xf numFmtId="194" fontId="20" fillId="0" borderId="0" xfId="0" applyNumberFormat="1" applyFont="1" applyFill="1" applyAlignment="1">
      <alignment horizontal="center"/>
    </xf>
    <xf numFmtId="0" fontId="20" fillId="0" borderId="0" xfId="0" applyFont="1" applyFill="1" applyAlignment="1">
      <alignment wrapText="1"/>
    </xf>
    <xf numFmtId="194" fontId="23" fillId="0" borderId="0" xfId="0" applyNumberFormat="1" applyFont="1" applyFill="1" applyAlignment="1">
      <alignment horizontal="center"/>
    </xf>
    <xf numFmtId="0" fontId="23" fillId="0" borderId="0" xfId="0" applyFont="1" applyFill="1" applyAlignment="1">
      <alignment wrapText="1"/>
    </xf>
    <xf numFmtId="4" fontId="23" fillId="0" borderId="0" xfId="0" applyNumberFormat="1" applyFont="1" applyFill="1" applyAlignment="1">
      <alignment horizontal="center"/>
    </xf>
    <xf numFmtId="4" fontId="23" fillId="0" borderId="0" xfId="0" applyNumberFormat="1" applyFont="1" applyFill="1" applyBorder="1" applyAlignment="1">
      <alignment horizontal="center"/>
    </xf>
    <xf numFmtId="0" fontId="23" fillId="0" borderId="0" xfId="0" applyFont="1" applyFill="1" applyAlignment="1">
      <alignment horizontal="center" wrapText="1"/>
    </xf>
    <xf numFmtId="0" fontId="23" fillId="0" borderId="0" xfId="0" applyFont="1" applyAlignment="1">
      <alignment horizontal="center" vertical="center" wrapText="1"/>
    </xf>
    <xf numFmtId="0" fontId="23" fillId="0" borderId="0" xfId="0" applyFont="1" applyFill="1" applyAlignment="1">
      <alignment horizontal="left" wrapText="1"/>
    </xf>
    <xf numFmtId="0" fontId="24" fillId="0" borderId="0" xfId="0" applyFont="1" applyFill="1" applyAlignment="1">
      <alignment wrapText="1"/>
    </xf>
    <xf numFmtId="0" fontId="16" fillId="0" borderId="0" xfId="0" applyFont="1" applyFill="1" applyAlignment="1">
      <alignment wrapText="1"/>
    </xf>
    <xf numFmtId="0" fontId="23" fillId="0" borderId="0" xfId="0" applyFont="1" applyAlignment="1">
      <alignment horizontal="center" wrapText="1"/>
    </xf>
    <xf numFmtId="0" fontId="26" fillId="0" borderId="0" xfId="0" applyFont="1" applyFill="1" applyAlignment="1">
      <alignment wrapText="1"/>
    </xf>
    <xf numFmtId="194" fontId="27" fillId="0" borderId="0" xfId="0" applyNumberFormat="1" applyFont="1" applyFill="1" applyAlignment="1">
      <alignment horizontal="center"/>
    </xf>
    <xf numFmtId="0" fontId="27" fillId="0" borderId="0" xfId="0" applyFont="1" applyFill="1" applyAlignment="1">
      <alignment wrapText="1"/>
    </xf>
    <xf numFmtId="0" fontId="23" fillId="0" borderId="0" xfId="0" applyFont="1" applyFill="1" applyAlignment="1">
      <alignment vertical="top" wrapText="1"/>
    </xf>
    <xf numFmtId="195" fontId="22" fillId="0" borderId="0" xfId="0" applyNumberFormat="1" applyFont="1" applyFill="1" applyAlignment="1">
      <alignment horizontal="center"/>
    </xf>
    <xf numFmtId="195" fontId="23" fillId="0" borderId="0" xfId="0" applyNumberFormat="1" applyFont="1" applyFill="1" applyAlignment="1">
      <alignment horizontal="center"/>
    </xf>
    <xf numFmtId="195" fontId="23" fillId="0" borderId="0" xfId="0" applyNumberFormat="1" applyFont="1" applyFill="1" applyAlignment="1">
      <alignment/>
    </xf>
    <xf numFmtId="0" fontId="30" fillId="0" borderId="0" xfId="0" applyFont="1" applyFill="1" applyAlignment="1">
      <alignment wrapText="1"/>
    </xf>
    <xf numFmtId="194" fontId="26" fillId="0" borderId="0" xfId="0" applyNumberFormat="1" applyFont="1" applyFill="1" applyAlignment="1">
      <alignment/>
    </xf>
    <xf numFmtId="0" fontId="26" fillId="0" borderId="0" xfId="0" applyFont="1" applyFill="1" applyAlignment="1">
      <alignment horizontal="right"/>
    </xf>
    <xf numFmtId="4" fontId="26" fillId="0" borderId="0" xfId="0" applyNumberFormat="1" applyFont="1" applyFill="1" applyAlignment="1">
      <alignment/>
    </xf>
    <xf numFmtId="0" fontId="31" fillId="0" borderId="0" xfId="0" applyFont="1" applyFill="1" applyAlignment="1">
      <alignment wrapText="1"/>
    </xf>
    <xf numFmtId="4" fontId="32" fillId="0" borderId="0" xfId="0" applyNumberFormat="1" applyFont="1" applyFill="1" applyAlignment="1">
      <alignment horizontal="center"/>
    </xf>
    <xf numFmtId="4" fontId="30" fillId="0" borderId="0" xfId="0" applyNumberFormat="1" applyFont="1" applyFill="1" applyAlignment="1">
      <alignment horizontal="center"/>
    </xf>
    <xf numFmtId="0" fontId="34" fillId="0" borderId="0" xfId="0" applyFont="1" applyFill="1" applyAlignment="1">
      <alignment/>
    </xf>
    <xf numFmtId="0" fontId="23" fillId="0" borderId="0" xfId="0" applyFont="1" applyAlignment="1">
      <alignment vertical="center" wrapText="1"/>
    </xf>
    <xf numFmtId="4" fontId="35" fillId="0" borderId="0" xfId="0" applyNumberFormat="1" applyFont="1" applyFill="1" applyBorder="1" applyAlignment="1">
      <alignment horizontal="center"/>
    </xf>
    <xf numFmtId="0" fontId="35" fillId="0" borderId="0" xfId="0" applyFont="1" applyFill="1" applyBorder="1" applyAlignment="1">
      <alignment horizontal="center"/>
    </xf>
    <xf numFmtId="4" fontId="35" fillId="0" borderId="0" xfId="0" applyNumberFormat="1" applyFont="1" applyFill="1" applyBorder="1" applyAlignment="1" applyProtection="1">
      <alignment horizontal="center" vertical="center"/>
      <protection/>
    </xf>
    <xf numFmtId="0" fontId="35" fillId="0" borderId="0" xfId="0" applyFont="1" applyFill="1" applyBorder="1" applyAlignment="1">
      <alignment/>
    </xf>
    <xf numFmtId="190" fontId="35" fillId="0" borderId="0" xfId="0" applyNumberFormat="1" applyFont="1" applyFill="1" applyBorder="1" applyAlignment="1">
      <alignment horizontal="center"/>
    </xf>
    <xf numFmtId="194" fontId="27" fillId="0" borderId="0" xfId="0" applyNumberFormat="1" applyFont="1" applyFill="1" applyBorder="1" applyAlignment="1">
      <alignment horizontal="center"/>
    </xf>
    <xf numFmtId="0" fontId="27" fillId="0" borderId="0" xfId="0" applyFont="1" applyFill="1" applyBorder="1" applyAlignment="1" applyProtection="1">
      <alignment horizontal="left" vertical="center" wrapText="1"/>
      <protection/>
    </xf>
    <xf numFmtId="194" fontId="17" fillId="0" borderId="0" xfId="0" applyNumberFormat="1" applyFont="1" applyFill="1" applyAlignment="1">
      <alignment horizontal="center"/>
    </xf>
    <xf numFmtId="0" fontId="17" fillId="0" borderId="0" xfId="0" applyFont="1" applyAlignment="1">
      <alignment vertical="center" wrapText="1"/>
    </xf>
    <xf numFmtId="0" fontId="17" fillId="0" borderId="0" xfId="0" applyFont="1" applyAlignment="1">
      <alignment horizontal="left" vertical="center" wrapText="1"/>
    </xf>
    <xf numFmtId="0" fontId="35" fillId="0" borderId="0" xfId="0" applyFont="1" applyFill="1" applyBorder="1" applyAlignment="1" applyProtection="1">
      <alignment horizontal="left" vertical="center" wrapText="1"/>
      <protection/>
    </xf>
    <xf numFmtId="10" fontId="23" fillId="0" borderId="0" xfId="53" applyNumberFormat="1" applyFont="1" applyFill="1" applyBorder="1" applyAlignment="1">
      <alignment horizontal="right" vertical="center"/>
    </xf>
    <xf numFmtId="190" fontId="33" fillId="0" borderId="0" xfId="0" applyNumberFormat="1" applyFont="1" applyFill="1" applyBorder="1" applyAlignment="1">
      <alignment horizontal="center"/>
    </xf>
    <xf numFmtId="4" fontId="19" fillId="33" borderId="0" xfId="62" applyNumberFormat="1" applyFont="1" applyFill="1" applyAlignment="1">
      <alignment horizontal="right" vertical="center" wrapText="1"/>
      <protection/>
    </xf>
    <xf numFmtId="4" fontId="18" fillId="0" borderId="0" xfId="62" applyNumberFormat="1" applyFont="1" applyAlignment="1">
      <alignment horizontal="right" vertical="center" wrapText="1"/>
      <protection/>
    </xf>
    <xf numFmtId="4" fontId="74" fillId="0" borderId="0" xfId="0" applyNumberFormat="1" applyFont="1" applyFill="1" applyAlignment="1">
      <alignment horizontal="center"/>
    </xf>
    <xf numFmtId="4" fontId="31" fillId="0" borderId="0" xfId="0" applyNumberFormat="1" applyFont="1" applyFill="1" applyAlignment="1">
      <alignment horizontal="center"/>
    </xf>
    <xf numFmtId="190" fontId="30" fillId="0" borderId="0" xfId="0" applyNumberFormat="1" applyFont="1" applyFill="1" applyAlignment="1">
      <alignment horizontal="center"/>
    </xf>
    <xf numFmtId="0" fontId="27" fillId="0" borderId="0" xfId="0" applyFont="1" applyFill="1" applyBorder="1" applyAlignment="1">
      <alignment wrapText="1"/>
    </xf>
    <xf numFmtId="194" fontId="36" fillId="0" borderId="0" xfId="0" applyNumberFormat="1" applyFont="1" applyFill="1" applyAlignment="1">
      <alignment/>
    </xf>
    <xf numFmtId="0" fontId="37" fillId="0" borderId="0" xfId="0" applyFont="1" applyFill="1" applyAlignment="1">
      <alignment wrapText="1"/>
    </xf>
    <xf numFmtId="4" fontId="37" fillId="0" borderId="0" xfId="0" applyNumberFormat="1" applyFont="1" applyFill="1" applyAlignment="1">
      <alignment/>
    </xf>
    <xf numFmtId="0" fontId="37" fillId="0" borderId="0" xfId="0" applyFont="1" applyFill="1" applyAlignment="1">
      <alignment/>
    </xf>
    <xf numFmtId="194" fontId="26" fillId="0" borderId="0" xfId="0" applyNumberFormat="1" applyFont="1" applyAlignment="1">
      <alignment/>
    </xf>
    <xf numFmtId="0" fontId="37" fillId="0" borderId="0" xfId="0" applyFont="1" applyAlignment="1">
      <alignment wrapText="1"/>
    </xf>
    <xf numFmtId="0" fontId="37" fillId="0" borderId="0" xfId="0" applyFont="1" applyAlignment="1">
      <alignment horizontal="center"/>
    </xf>
    <xf numFmtId="0" fontId="37" fillId="0" borderId="0" xfId="0" applyFont="1" applyFill="1" applyAlignment="1">
      <alignment horizontal="center"/>
    </xf>
    <xf numFmtId="0" fontId="37" fillId="0" borderId="0" xfId="0" applyFont="1" applyAlignment="1">
      <alignment/>
    </xf>
    <xf numFmtId="0" fontId="20" fillId="0" borderId="0" xfId="0" applyFont="1" applyFill="1" applyAlignment="1">
      <alignment horizontal="left" wrapText="1"/>
    </xf>
    <xf numFmtId="4" fontId="21" fillId="0" borderId="0" xfId="0" applyNumberFormat="1" applyFont="1" applyFill="1" applyAlignment="1">
      <alignment horizontal="right"/>
    </xf>
    <xf numFmtId="194" fontId="26" fillId="0" borderId="0" xfId="0" applyNumberFormat="1" applyFont="1" applyFill="1" applyAlignment="1">
      <alignment horizontal="right"/>
    </xf>
    <xf numFmtId="4" fontId="26" fillId="0" borderId="0" xfId="0" applyNumberFormat="1" applyFont="1" applyFill="1" applyAlignment="1">
      <alignment horizontal="right"/>
    </xf>
    <xf numFmtId="4" fontId="36" fillId="33" borderId="0" xfId="0" applyNumberFormat="1" applyFont="1" applyFill="1" applyAlignment="1">
      <alignment horizontal="right"/>
    </xf>
    <xf numFmtId="0" fontId="16" fillId="0" borderId="0" xfId="0" applyFont="1" applyFill="1" applyAlignment="1">
      <alignment horizontal="left" wrapText="1"/>
    </xf>
    <xf numFmtId="0" fontId="25" fillId="0" borderId="0" xfId="0" applyFont="1" applyFill="1" applyAlignment="1">
      <alignment horizontal="left" wrapText="1"/>
    </xf>
    <xf numFmtId="0" fontId="26" fillId="0" borderId="0" xfId="0" applyFont="1" applyFill="1" applyAlignment="1">
      <alignment horizontal="left" wrapText="1"/>
    </xf>
    <xf numFmtId="0" fontId="24" fillId="0" borderId="0" xfId="0" applyFont="1" applyFill="1" applyAlignment="1">
      <alignment horizontal="left" wrapText="1"/>
    </xf>
    <xf numFmtId="0" fontId="24" fillId="0" borderId="0" xfId="0" applyFont="1" applyFill="1" applyAlignment="1">
      <alignment horizontal="left" vertical="center" wrapText="1"/>
    </xf>
    <xf numFmtId="4" fontId="19" fillId="0" borderId="0" xfId="0" applyNumberFormat="1" applyFont="1" applyAlignment="1">
      <alignment horizontal="left" vertical="center"/>
    </xf>
    <xf numFmtId="0" fontId="18" fillId="0" borderId="0" xfId="0" applyFont="1" applyAlignment="1">
      <alignment horizontal="left" vertical="center"/>
    </xf>
    <xf numFmtId="4" fontId="19" fillId="33" borderId="0" xfId="0" applyNumberFormat="1" applyFont="1" applyFill="1" applyAlignment="1">
      <alignment horizontal="center" vertical="center" wrapText="1"/>
    </xf>
  </cellXfs>
  <cellStyles count="5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4"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yperlink" xfId="47"/>
    <cellStyle name="Followed Hyperlink" xfId="48"/>
    <cellStyle name="Incorrecto" xfId="49"/>
    <cellStyle name="Comma" xfId="50"/>
    <cellStyle name="Comma [0]" xfId="51"/>
    <cellStyle name="Millares 13" xfId="52"/>
    <cellStyle name="Millares 3 2 2" xfId="53"/>
    <cellStyle name="Currency" xfId="54"/>
    <cellStyle name="Currency [0]" xfId="55"/>
    <cellStyle name="Neutral" xfId="56"/>
    <cellStyle name="Normal 10" xfId="57"/>
    <cellStyle name="Normal 2" xfId="58"/>
    <cellStyle name="Normal 2 2 2" xfId="59"/>
    <cellStyle name="Normal 2 2 3" xfId="60"/>
    <cellStyle name="Normal 3 5" xfId="61"/>
    <cellStyle name="Normal 8 2" xfId="62"/>
    <cellStyle name="Notas" xfId="63"/>
    <cellStyle name="Percent" xfId="64"/>
    <cellStyle name="Salida" xfId="65"/>
    <cellStyle name="Texto de advertencia" xfId="66"/>
    <cellStyle name="Texto explicativo" xfId="67"/>
    <cellStyle name="Título" xfId="68"/>
    <cellStyle name="Título 2" xfId="69"/>
    <cellStyle name="Título 3" xfId="70"/>
    <cellStyle name="Total"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200025</xdr:colOff>
      <xdr:row>0</xdr:row>
      <xdr:rowOff>85725</xdr:rowOff>
    </xdr:from>
    <xdr:to>
      <xdr:col>7</xdr:col>
      <xdr:colOff>1190625</xdr:colOff>
      <xdr:row>6</xdr:row>
      <xdr:rowOff>47625</xdr:rowOff>
    </xdr:to>
    <xdr:pic>
      <xdr:nvPicPr>
        <xdr:cNvPr id="1" name="Picture 2"/>
        <xdr:cNvPicPr preferRelativeResize="1">
          <a:picLocks noChangeAspect="1"/>
        </xdr:cNvPicPr>
      </xdr:nvPicPr>
      <xdr:blipFill>
        <a:blip r:embed="rId1"/>
        <a:stretch>
          <a:fillRect/>
        </a:stretch>
      </xdr:blipFill>
      <xdr:spPr>
        <a:xfrm>
          <a:off x="8963025" y="85725"/>
          <a:ext cx="990600" cy="11239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I:\Documents%20and%20Settings\All%20Users\Documentos\Vladimir\Nueva%20carpeta\Carpeta%20de%20Trabajo\Presupuesto\Copia%20de%202005%2001%20Ene%20Texto.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I:\Documents%20and%20Settings\All%20Users\Documentos\Vladimir\Carpeta%20de%20Trabajo\Presupuesto\Copia%20de%202005%2001%20Ene%20Texto.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vladi\Dropbox\Dise&#241;o%20Estructurales\2020\12.%20Diciembre\Fedefutbol\presupuesto%20electrico\Oferta_Instalacion_Electrica_FEDOFUTBOL.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
      <sheetName val="Ins"/>
      <sheetName val="Ins 2"/>
      <sheetName val="FA"/>
      <sheetName val="Rndmto"/>
      <sheetName val="M.O."/>
      <sheetName val="Ana"/>
      <sheetName val="Resu"/>
      <sheetName val="Indice"/>
    </sheetNames>
    <sheetDataSet>
      <sheetData sheetId="6">
        <row r="3739">
          <cell r="F3739">
            <v>28851.649999999994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r"/>
      <sheetName val="Ins"/>
      <sheetName val="Ins 2"/>
      <sheetName val="FA"/>
      <sheetName val="Rndmto"/>
      <sheetName val="M.O."/>
      <sheetName val="Ana"/>
      <sheetName val="Resu"/>
      <sheetName val="Indice"/>
    </sheetNames>
    <sheetDataSet>
      <sheetData sheetId="6">
        <row r="5361">
          <cell r="F5361">
            <v>165.29</v>
          </cell>
        </row>
        <row r="5367">
          <cell r="F5367">
            <v>243.51000000000002</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sumen "/>
      <sheetName val="Equipos Eléctrios Mayores"/>
      <sheetName val="Alimentadores"/>
      <sheetName val="Lumin., Accesorios y Salidas"/>
      <sheetName val="Sistema de Tierra"/>
    </sheetNames>
    <sheetDataSet>
      <sheetData sheetId="4">
        <row r="8">
          <cell r="B8" t="str">
            <v>Conductor # 2/0 AWG desnudo</v>
          </cell>
          <cell r="C8" t="str">
            <v>ML</v>
          </cell>
        </row>
        <row r="9">
          <cell r="B9" t="str">
            <v>Soldadura (tipo "T") Thermoweld CC-2 (D3) Cable #2/0 - cable #2/0, fundente 90</v>
          </cell>
          <cell r="C9" t="str">
            <v>UD</v>
          </cell>
        </row>
        <row r="10">
          <cell r="B10" t="str">
            <v>Electrodo de aterrizaje de cobre (D4) Eritech 5/8x 8</v>
          </cell>
          <cell r="C10" t="str">
            <v>UD</v>
          </cell>
        </row>
        <row r="11">
          <cell r="C11" t="str">
            <v>UD</v>
          </cell>
        </row>
        <row r="12">
          <cell r="B12" t="str">
            <v>Pozo de prueba Eritech PIT 03</v>
          </cell>
          <cell r="C12" t="str">
            <v>UD</v>
          </cell>
        </row>
        <row r="13">
          <cell r="B13" t="str">
            <v>Tierra negra </v>
          </cell>
          <cell r="C13" t="str">
            <v>m³</v>
          </cell>
        </row>
        <row r="14">
          <cell r="B14" t="str">
            <v>Perforaciones de 3/4'' x 10'' para colocar Varilla de tierra</v>
          </cell>
          <cell r="C14" t="str">
            <v>UD</v>
          </cell>
        </row>
        <row r="15">
          <cell r="B15" t="str">
            <v>Material Ultrafil  para mejorar las condiciones de alta resistividad de terreno</v>
          </cell>
          <cell r="C15" t="str">
            <v>UD</v>
          </cell>
        </row>
        <row r="16">
          <cell r="B16" t="str">
            <v>Terminal Long Barrer de Compresion (D53) para cable #2/0 AWG desnudo con 2 hoyos T&amp;B 256-30695-1159 (Barras)</v>
          </cell>
          <cell r="C16" t="str">
            <v>UD</v>
          </cell>
        </row>
        <row r="17">
          <cell r="B17" t="str">
            <v>Terminal Long Barrer de Compresion (D51) para cable #2/0 AWG desnudo con 2 hoyos T&amp;B 38-4158-00 (Equipos)</v>
          </cell>
          <cell r="C17" t="str">
            <v>UD</v>
          </cell>
        </row>
        <row r="18">
          <cell r="B18" t="str">
            <v>Excavacion y Tapado</v>
          </cell>
          <cell r="C18" t="str">
            <v>m³</v>
          </cell>
        </row>
        <row r="19">
          <cell r="B19" t="str">
            <v>Materiales menores</v>
          </cell>
          <cell r="C19" t="str">
            <v>PA</v>
          </cell>
        </row>
        <row r="20">
          <cell r="B20" t="str">
            <v>Mano de obra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rgb="FF00B0F0"/>
    <pageSetUpPr fitToPage="1"/>
  </sheetPr>
  <dimension ref="A1:I736"/>
  <sheetViews>
    <sheetView tabSelected="1" zoomScale="101" zoomScaleNormal="101" workbookViewId="0" topLeftCell="A680">
      <selection activeCell="D692" sqref="D692"/>
    </sheetView>
  </sheetViews>
  <sheetFormatPr defaultColWidth="9.140625" defaultRowHeight="12.75"/>
  <cols>
    <col min="1" max="1" width="1.8515625" style="0" customWidth="1"/>
    <col min="2" max="2" width="9.7109375" style="22" customWidth="1"/>
    <col min="3" max="3" width="69.421875" style="53" customWidth="1"/>
    <col min="4" max="4" width="10.28125" style="18" customWidth="1"/>
    <col min="5" max="5" width="8.28125" style="1" customWidth="1"/>
    <col min="6" max="6" width="14.140625" style="10" customWidth="1"/>
    <col min="7" max="7" width="17.7109375" style="0" customWidth="1"/>
    <col min="8" max="8" width="20.8515625" style="0" customWidth="1"/>
  </cols>
  <sheetData>
    <row r="1" ht="12.75">
      <c r="D1" s="17"/>
    </row>
    <row r="2" spans="1:5" ht="18.75">
      <c r="A2" s="139" t="s">
        <v>305</v>
      </c>
      <c r="B2" s="139"/>
      <c r="C2" s="139"/>
      <c r="D2" s="139"/>
      <c r="E2" s="139"/>
    </row>
    <row r="3" spans="1:6" ht="15.75">
      <c r="A3" s="140" t="s">
        <v>306</v>
      </c>
      <c r="B3" s="140"/>
      <c r="C3" s="140"/>
      <c r="D3" s="63"/>
      <c r="E3" s="63"/>
      <c r="F3" s="63"/>
    </row>
    <row r="4" spans="1:4" ht="15.75">
      <c r="A4" s="140" t="s">
        <v>307</v>
      </c>
      <c r="B4" s="140"/>
      <c r="C4" s="140"/>
      <c r="D4" s="17"/>
    </row>
    <row r="5" spans="1:4" ht="15.75">
      <c r="A5" s="140" t="s">
        <v>308</v>
      </c>
      <c r="B5" s="140"/>
      <c r="C5" s="140"/>
      <c r="D5" s="17"/>
    </row>
    <row r="6" ht="12.75">
      <c r="D6" s="17"/>
    </row>
    <row r="7" ht="12.75">
      <c r="D7" s="17"/>
    </row>
    <row r="8" ht="12.75">
      <c r="D8" s="17"/>
    </row>
    <row r="9" spans="1:8" ht="33" customHeight="1">
      <c r="A9" s="141" t="s">
        <v>309</v>
      </c>
      <c r="B9" s="141"/>
      <c r="C9" s="141"/>
      <c r="D9" s="141"/>
      <c r="E9" s="141"/>
      <c r="F9" s="141"/>
      <c r="G9" s="141"/>
      <c r="H9" s="141"/>
    </row>
    <row r="10" spans="2:8" s="7" customFormat="1" ht="13.5" thickBot="1">
      <c r="B10" s="50"/>
      <c r="C10" s="54"/>
      <c r="D10" s="21"/>
      <c r="E10" s="21"/>
      <c r="F10" s="21"/>
      <c r="G10" s="21"/>
      <c r="H10" s="51"/>
    </row>
    <row r="11" spans="2:8" s="52" customFormat="1" ht="15" thickBot="1">
      <c r="B11" s="64" t="s">
        <v>310</v>
      </c>
      <c r="C11" s="65" t="s">
        <v>0</v>
      </c>
      <c r="D11" s="66" t="s">
        <v>311</v>
      </c>
      <c r="E11" s="66" t="s">
        <v>53</v>
      </c>
      <c r="F11" s="66" t="s">
        <v>312</v>
      </c>
      <c r="G11" s="66" t="s">
        <v>1</v>
      </c>
      <c r="H11" s="67" t="s">
        <v>313</v>
      </c>
    </row>
    <row r="12" spans="2:8" s="27" customFormat="1" ht="15">
      <c r="B12" s="73">
        <v>1</v>
      </c>
      <c r="C12" s="74" t="s">
        <v>2</v>
      </c>
      <c r="D12" s="9"/>
      <c r="E12" s="9"/>
      <c r="F12" s="9"/>
      <c r="G12" s="9"/>
      <c r="H12" s="28"/>
    </row>
    <row r="13" spans="2:8" s="30" customFormat="1" ht="15">
      <c r="B13" s="75">
        <v>1.001</v>
      </c>
      <c r="C13" s="76" t="s">
        <v>7</v>
      </c>
      <c r="D13" s="77">
        <v>1</v>
      </c>
      <c r="E13" s="77" t="s">
        <v>28</v>
      </c>
      <c r="F13" s="77">
        <v>0</v>
      </c>
      <c r="G13" s="78">
        <f>D13*F13</f>
        <v>0</v>
      </c>
      <c r="H13" s="78">
        <f>SUM(G13)</f>
        <v>0</v>
      </c>
    </row>
    <row r="14" spans="2:8" s="30" customFormat="1" ht="15">
      <c r="B14" s="75">
        <f>B13+0.001</f>
        <v>1.0019999999999998</v>
      </c>
      <c r="C14" s="76" t="s">
        <v>6</v>
      </c>
      <c r="D14" s="77">
        <v>1</v>
      </c>
      <c r="E14" s="77" t="s">
        <v>28</v>
      </c>
      <c r="F14" s="77">
        <v>0</v>
      </c>
      <c r="G14" s="78">
        <f>D14*F14</f>
        <v>0</v>
      </c>
      <c r="H14" s="78">
        <f>SUM(G14)</f>
        <v>0</v>
      </c>
    </row>
    <row r="15" spans="2:7" s="30" customFormat="1" ht="13.5">
      <c r="B15" s="29"/>
      <c r="C15" s="48"/>
      <c r="D15" s="3"/>
      <c r="E15" s="3"/>
      <c r="F15" s="3"/>
      <c r="G15" s="31"/>
    </row>
    <row r="16" spans="2:8" s="30" customFormat="1" ht="14.25">
      <c r="B16" s="29"/>
      <c r="C16" s="48"/>
      <c r="D16" s="130" t="s">
        <v>315</v>
      </c>
      <c r="E16" s="130"/>
      <c r="F16" s="130"/>
      <c r="G16" s="130"/>
      <c r="H16" s="68">
        <f>SUM(H13:H15)</f>
        <v>0</v>
      </c>
    </row>
    <row r="17" spans="2:8" s="27" customFormat="1" ht="15">
      <c r="B17" s="73">
        <v>2</v>
      </c>
      <c r="C17" s="74" t="s">
        <v>3</v>
      </c>
      <c r="D17" s="9"/>
      <c r="E17" s="9"/>
      <c r="F17" s="9"/>
      <c r="G17" s="31"/>
      <c r="H17" s="32"/>
    </row>
    <row r="18" spans="2:8" s="30" customFormat="1" ht="15">
      <c r="B18" s="75">
        <f>B17+0.001</f>
        <v>2.001</v>
      </c>
      <c r="C18" s="76" t="s">
        <v>15</v>
      </c>
      <c r="D18" s="76">
        <v>930.56</v>
      </c>
      <c r="E18" s="79" t="s">
        <v>316</v>
      </c>
      <c r="F18" s="77">
        <v>0</v>
      </c>
      <c r="G18" s="78">
        <v>0</v>
      </c>
      <c r="H18" s="69">
        <v>0</v>
      </c>
    </row>
    <row r="19" spans="2:8" s="30" customFormat="1" ht="13.5">
      <c r="B19" s="29"/>
      <c r="C19" s="48"/>
      <c r="D19" s="3"/>
      <c r="E19" s="3"/>
      <c r="F19" s="3"/>
      <c r="G19" s="31"/>
      <c r="H19" s="32"/>
    </row>
    <row r="20" spans="2:8" s="30" customFormat="1" ht="14.25">
      <c r="B20" s="29"/>
      <c r="C20" s="48"/>
      <c r="D20" s="130" t="s">
        <v>318</v>
      </c>
      <c r="E20" s="130"/>
      <c r="F20" s="130"/>
      <c r="G20" s="130"/>
      <c r="H20" s="68">
        <f>SUM(H18:H19)</f>
        <v>0</v>
      </c>
    </row>
    <row r="21" spans="2:8" s="27" customFormat="1" ht="15">
      <c r="B21" s="73">
        <v>3</v>
      </c>
      <c r="C21" s="74" t="s">
        <v>29</v>
      </c>
      <c r="D21" s="3"/>
      <c r="E21" s="9"/>
      <c r="F21" s="9"/>
      <c r="G21" s="31"/>
      <c r="H21" s="32"/>
    </row>
    <row r="22" spans="2:8" s="30" customFormat="1" ht="15">
      <c r="B22" s="75">
        <f aca="true" t="shared" si="0" ref="B22:B29">B21+0.001</f>
        <v>3.001</v>
      </c>
      <c r="C22" s="76" t="s">
        <v>31</v>
      </c>
      <c r="D22" s="77">
        <v>28.21</v>
      </c>
      <c r="E22" s="80" t="s">
        <v>317</v>
      </c>
      <c r="F22" s="77">
        <v>0</v>
      </c>
      <c r="G22" s="78">
        <f aca="true" t="shared" si="1" ref="G22:G29">D22*F22</f>
        <v>0</v>
      </c>
      <c r="H22" s="78">
        <f aca="true" t="shared" si="2" ref="H22:H29">SUM(G22)</f>
        <v>0</v>
      </c>
    </row>
    <row r="23" spans="2:8" s="30" customFormat="1" ht="15">
      <c r="B23" s="75">
        <f t="shared" si="0"/>
        <v>3.002</v>
      </c>
      <c r="C23" s="76" t="s">
        <v>263</v>
      </c>
      <c r="D23" s="77">
        <v>12.024</v>
      </c>
      <c r="E23" s="80" t="s">
        <v>317</v>
      </c>
      <c r="F23" s="77">
        <v>0</v>
      </c>
      <c r="G23" s="78">
        <f t="shared" si="1"/>
        <v>0</v>
      </c>
      <c r="H23" s="78">
        <f t="shared" si="2"/>
        <v>0</v>
      </c>
    </row>
    <row r="24" spans="2:8" s="30" customFormat="1" ht="15">
      <c r="B24" s="75">
        <f t="shared" si="0"/>
        <v>3.0029999999999997</v>
      </c>
      <c r="C24" s="76" t="s">
        <v>264</v>
      </c>
      <c r="D24" s="77">
        <v>38.7765</v>
      </c>
      <c r="E24" s="80" t="s">
        <v>317</v>
      </c>
      <c r="F24" s="77">
        <v>0</v>
      </c>
      <c r="G24" s="78">
        <f t="shared" si="1"/>
        <v>0</v>
      </c>
      <c r="H24" s="78">
        <f t="shared" si="2"/>
        <v>0</v>
      </c>
    </row>
    <row r="25" spans="2:8" s="30" customFormat="1" ht="15">
      <c r="B25" s="75">
        <f t="shared" si="0"/>
        <v>3.0039999999999996</v>
      </c>
      <c r="C25" s="76" t="s">
        <v>265</v>
      </c>
      <c r="D25" s="77">
        <v>48.0915</v>
      </c>
      <c r="E25" s="80" t="s">
        <v>317</v>
      </c>
      <c r="F25" s="77">
        <v>0</v>
      </c>
      <c r="G25" s="78">
        <f t="shared" si="1"/>
        <v>0</v>
      </c>
      <c r="H25" s="78">
        <f t="shared" si="2"/>
        <v>0</v>
      </c>
    </row>
    <row r="26" spans="2:8" s="30" customFormat="1" ht="15">
      <c r="B26" s="75">
        <f t="shared" si="0"/>
        <v>3.0049999999999994</v>
      </c>
      <c r="C26" s="76" t="s">
        <v>266</v>
      </c>
      <c r="D26" s="77">
        <v>20.034</v>
      </c>
      <c r="E26" s="80" t="s">
        <v>317</v>
      </c>
      <c r="F26" s="77">
        <f>F25</f>
        <v>0</v>
      </c>
      <c r="G26" s="78">
        <f t="shared" si="1"/>
        <v>0</v>
      </c>
      <c r="H26" s="78">
        <f t="shared" si="2"/>
        <v>0</v>
      </c>
    </row>
    <row r="27" spans="2:8" s="30" customFormat="1" ht="15">
      <c r="B27" s="75">
        <f t="shared" si="0"/>
        <v>3.0059999999999993</v>
      </c>
      <c r="C27" s="76" t="s">
        <v>268</v>
      </c>
      <c r="D27" s="77">
        <v>35.45</v>
      </c>
      <c r="E27" s="80" t="s">
        <v>317</v>
      </c>
      <c r="F27" s="77">
        <v>0</v>
      </c>
      <c r="G27" s="78">
        <f t="shared" si="1"/>
        <v>0</v>
      </c>
      <c r="H27" s="78">
        <f t="shared" si="2"/>
        <v>0</v>
      </c>
    </row>
    <row r="28" spans="2:8" s="30" customFormat="1" ht="15">
      <c r="B28" s="75">
        <f t="shared" si="0"/>
        <v>3.0069999999999992</v>
      </c>
      <c r="C28" s="76" t="s">
        <v>269</v>
      </c>
      <c r="D28" s="77">
        <v>237.36180000000002</v>
      </c>
      <c r="E28" s="80" t="s">
        <v>317</v>
      </c>
      <c r="F28" s="77">
        <v>0</v>
      </c>
      <c r="G28" s="78">
        <f t="shared" si="1"/>
        <v>0</v>
      </c>
      <c r="H28" s="78">
        <f t="shared" si="2"/>
        <v>0</v>
      </c>
    </row>
    <row r="29" spans="2:8" s="30" customFormat="1" ht="15">
      <c r="B29" s="75">
        <f t="shared" si="0"/>
        <v>3.007999999999999</v>
      </c>
      <c r="C29" s="76" t="s">
        <v>267</v>
      </c>
      <c r="D29" s="77">
        <v>202.006</v>
      </c>
      <c r="E29" s="80" t="s">
        <v>317</v>
      </c>
      <c r="F29" s="77">
        <v>0</v>
      </c>
      <c r="G29" s="78">
        <f t="shared" si="1"/>
        <v>0</v>
      </c>
      <c r="H29" s="78">
        <f t="shared" si="2"/>
        <v>0</v>
      </c>
    </row>
    <row r="30" spans="2:8" s="30" customFormat="1" ht="13.5">
      <c r="B30" s="29"/>
      <c r="C30" s="48"/>
      <c r="D30" s="3"/>
      <c r="E30" s="3"/>
      <c r="F30" s="3"/>
      <c r="G30" s="31"/>
      <c r="H30" s="32"/>
    </row>
    <row r="31" spans="2:8" s="30" customFormat="1" ht="14.25">
      <c r="B31" s="29"/>
      <c r="C31" s="48"/>
      <c r="D31" s="130" t="s">
        <v>319</v>
      </c>
      <c r="E31" s="130"/>
      <c r="F31" s="130"/>
      <c r="G31" s="130"/>
      <c r="H31" s="68">
        <f>SUM(H22:H30)</f>
        <v>0</v>
      </c>
    </row>
    <row r="32" spans="2:8" s="30" customFormat="1" ht="13.5">
      <c r="B32" s="29"/>
      <c r="C32" s="56"/>
      <c r="D32" s="3"/>
      <c r="E32" s="3"/>
      <c r="F32" s="3"/>
      <c r="G32" s="31"/>
      <c r="H32" s="32"/>
    </row>
    <row r="33" spans="2:8" s="27" customFormat="1" ht="15">
      <c r="B33" s="73">
        <v>4</v>
      </c>
      <c r="C33" s="74" t="s">
        <v>10</v>
      </c>
      <c r="D33" s="9"/>
      <c r="E33" s="9"/>
      <c r="F33" s="9"/>
      <c r="G33" s="31"/>
      <c r="H33" s="32"/>
    </row>
    <row r="34" spans="2:8" s="30" customFormat="1" ht="30">
      <c r="B34" s="75">
        <f aca="true" t="shared" si="3" ref="B34:B54">B33+0.001</f>
        <v>4.001</v>
      </c>
      <c r="C34" s="76" t="s">
        <v>242</v>
      </c>
      <c r="D34" s="77">
        <v>11.188000000000002</v>
      </c>
      <c r="E34" s="80" t="s">
        <v>317</v>
      </c>
      <c r="F34" s="77">
        <v>0</v>
      </c>
      <c r="G34" s="78">
        <f>D34*F34</f>
        <v>0</v>
      </c>
      <c r="H34" s="78">
        <f aca="true" t="shared" si="4" ref="H34:H56">SUM(G34)</f>
        <v>0</v>
      </c>
    </row>
    <row r="35" spans="2:8" s="30" customFormat="1" ht="30">
      <c r="B35" s="75">
        <f t="shared" si="3"/>
        <v>4.002000000000001</v>
      </c>
      <c r="C35" s="76" t="s">
        <v>241</v>
      </c>
      <c r="D35" s="77">
        <v>7.343999999999999</v>
      </c>
      <c r="E35" s="80" t="s">
        <v>317</v>
      </c>
      <c r="F35" s="77">
        <v>0</v>
      </c>
      <c r="G35" s="78">
        <f>D35*F35</f>
        <v>0</v>
      </c>
      <c r="H35" s="78">
        <f t="shared" si="4"/>
        <v>0</v>
      </c>
    </row>
    <row r="36" spans="2:8" s="30" customFormat="1" ht="30">
      <c r="B36" s="75">
        <f t="shared" si="3"/>
        <v>4.003000000000001</v>
      </c>
      <c r="C36" s="76" t="s">
        <v>240</v>
      </c>
      <c r="D36" s="77">
        <v>10.751999999999999</v>
      </c>
      <c r="E36" s="80" t="s">
        <v>317</v>
      </c>
      <c r="F36" s="77">
        <v>0</v>
      </c>
      <c r="G36" s="78">
        <f aca="true" t="shared" si="5" ref="G36:G56">D36*F36</f>
        <v>0</v>
      </c>
      <c r="H36" s="78">
        <f t="shared" si="4"/>
        <v>0</v>
      </c>
    </row>
    <row r="37" spans="2:8" s="30" customFormat="1" ht="30">
      <c r="B37" s="75">
        <f t="shared" si="3"/>
        <v>4.004000000000001</v>
      </c>
      <c r="C37" s="76" t="s">
        <v>239</v>
      </c>
      <c r="D37" s="77">
        <v>3.3280000000000007</v>
      </c>
      <c r="E37" s="80" t="s">
        <v>317</v>
      </c>
      <c r="F37" s="77">
        <v>0</v>
      </c>
      <c r="G37" s="78">
        <f t="shared" si="5"/>
        <v>0</v>
      </c>
      <c r="H37" s="78">
        <f t="shared" si="4"/>
        <v>0</v>
      </c>
    </row>
    <row r="38" spans="2:8" s="30" customFormat="1" ht="30">
      <c r="B38" s="75">
        <f t="shared" si="3"/>
        <v>4.005000000000002</v>
      </c>
      <c r="C38" s="76" t="s">
        <v>238</v>
      </c>
      <c r="D38" s="77">
        <v>6.4</v>
      </c>
      <c r="E38" s="80" t="s">
        <v>317</v>
      </c>
      <c r="F38" s="77">
        <f>F37</f>
        <v>0</v>
      </c>
      <c r="G38" s="78">
        <f t="shared" si="5"/>
        <v>0</v>
      </c>
      <c r="H38" s="78">
        <f t="shared" si="4"/>
        <v>0</v>
      </c>
    </row>
    <row r="39" spans="2:8" s="30" customFormat="1" ht="15">
      <c r="B39" s="75">
        <f t="shared" si="3"/>
        <v>4.006000000000002</v>
      </c>
      <c r="C39" s="76" t="s">
        <v>14</v>
      </c>
      <c r="D39" s="77">
        <v>4.1875</v>
      </c>
      <c r="E39" s="80" t="s">
        <v>317</v>
      </c>
      <c r="F39" s="77">
        <v>0</v>
      </c>
      <c r="G39" s="78">
        <f t="shared" si="5"/>
        <v>0</v>
      </c>
      <c r="H39" s="78">
        <f t="shared" si="4"/>
        <v>0</v>
      </c>
    </row>
    <row r="40" spans="2:8" s="30" customFormat="1" ht="30">
      <c r="B40" s="75">
        <f t="shared" si="3"/>
        <v>4.007000000000002</v>
      </c>
      <c r="C40" s="76" t="s">
        <v>243</v>
      </c>
      <c r="D40" s="77">
        <v>0.6700000000000002</v>
      </c>
      <c r="E40" s="80" t="s">
        <v>317</v>
      </c>
      <c r="F40" s="77">
        <v>0</v>
      </c>
      <c r="G40" s="78">
        <f t="shared" si="5"/>
        <v>0</v>
      </c>
      <c r="H40" s="78">
        <f t="shared" si="4"/>
        <v>0</v>
      </c>
    </row>
    <row r="41" spans="2:8" s="30" customFormat="1" ht="30">
      <c r="B41" s="75">
        <f t="shared" si="3"/>
        <v>4.008000000000003</v>
      </c>
      <c r="C41" s="76" t="s">
        <v>244</v>
      </c>
      <c r="D41" s="77">
        <v>1.206</v>
      </c>
      <c r="E41" s="80" t="s">
        <v>317</v>
      </c>
      <c r="F41" s="77">
        <v>0</v>
      </c>
      <c r="G41" s="78">
        <f t="shared" si="5"/>
        <v>0</v>
      </c>
      <c r="H41" s="78">
        <f t="shared" si="4"/>
        <v>0</v>
      </c>
    </row>
    <row r="42" spans="2:8" s="30" customFormat="1" ht="30">
      <c r="B42" s="75">
        <f t="shared" si="3"/>
        <v>4.009000000000003</v>
      </c>
      <c r="C42" s="76" t="s">
        <v>245</v>
      </c>
      <c r="D42" s="77">
        <v>2.2780000000000005</v>
      </c>
      <c r="E42" s="80" t="s">
        <v>317</v>
      </c>
      <c r="F42" s="77">
        <v>0</v>
      </c>
      <c r="G42" s="78">
        <f t="shared" si="5"/>
        <v>0</v>
      </c>
      <c r="H42" s="78">
        <f t="shared" si="4"/>
        <v>0</v>
      </c>
    </row>
    <row r="43" spans="2:8" s="30" customFormat="1" ht="30">
      <c r="B43" s="75">
        <f t="shared" si="3"/>
        <v>4.010000000000003</v>
      </c>
      <c r="C43" s="76" t="s">
        <v>246</v>
      </c>
      <c r="D43" s="77">
        <v>3.915</v>
      </c>
      <c r="E43" s="80" t="s">
        <v>317</v>
      </c>
      <c r="F43" s="77">
        <v>0</v>
      </c>
      <c r="G43" s="78">
        <f t="shared" si="5"/>
        <v>0</v>
      </c>
      <c r="H43" s="78">
        <f t="shared" si="4"/>
        <v>0</v>
      </c>
    </row>
    <row r="44" spans="2:8" s="30" customFormat="1" ht="30">
      <c r="B44" s="75">
        <f t="shared" si="3"/>
        <v>4.011000000000004</v>
      </c>
      <c r="C44" s="76" t="s">
        <v>247</v>
      </c>
      <c r="D44" s="77">
        <v>2.1314999999999995</v>
      </c>
      <c r="E44" s="80" t="s">
        <v>317</v>
      </c>
      <c r="F44" s="77">
        <v>0</v>
      </c>
      <c r="G44" s="78">
        <f t="shared" si="5"/>
        <v>0</v>
      </c>
      <c r="H44" s="78">
        <f t="shared" si="4"/>
        <v>0</v>
      </c>
    </row>
    <row r="45" spans="2:8" s="30" customFormat="1" ht="30">
      <c r="B45" s="75">
        <f t="shared" si="3"/>
        <v>4.012000000000004</v>
      </c>
      <c r="C45" s="76" t="s">
        <v>248</v>
      </c>
      <c r="D45" s="77">
        <v>3.393</v>
      </c>
      <c r="E45" s="80" t="s">
        <v>317</v>
      </c>
      <c r="F45" s="77">
        <v>0</v>
      </c>
      <c r="G45" s="78">
        <f t="shared" si="5"/>
        <v>0</v>
      </c>
      <c r="H45" s="78">
        <f t="shared" si="4"/>
        <v>0</v>
      </c>
    </row>
    <row r="46" spans="2:8" s="30" customFormat="1" ht="30">
      <c r="B46" s="75">
        <f t="shared" si="3"/>
        <v>4.013000000000004</v>
      </c>
      <c r="C46" s="76" t="s">
        <v>249</v>
      </c>
      <c r="D46" s="77">
        <v>1.3756000000000002</v>
      </c>
      <c r="E46" s="80" t="s">
        <v>317</v>
      </c>
      <c r="F46" s="77">
        <f>F45</f>
        <v>0</v>
      </c>
      <c r="G46" s="78">
        <f t="shared" si="5"/>
        <v>0</v>
      </c>
      <c r="H46" s="78">
        <f t="shared" si="4"/>
        <v>0</v>
      </c>
    </row>
    <row r="47" spans="2:8" s="30" customFormat="1" ht="30">
      <c r="B47" s="75">
        <f t="shared" si="3"/>
        <v>4.014000000000005</v>
      </c>
      <c r="C47" s="76" t="s">
        <v>250</v>
      </c>
      <c r="D47" s="77">
        <v>1.3756000000000002</v>
      </c>
      <c r="E47" s="80" t="s">
        <v>317</v>
      </c>
      <c r="F47" s="77">
        <v>0</v>
      </c>
      <c r="G47" s="78">
        <f t="shared" si="5"/>
        <v>0</v>
      </c>
      <c r="H47" s="78">
        <f t="shared" si="4"/>
        <v>0</v>
      </c>
    </row>
    <row r="48" spans="2:8" s="30" customFormat="1" ht="30">
      <c r="B48" s="75">
        <f t="shared" si="3"/>
        <v>4.015000000000005</v>
      </c>
      <c r="C48" s="76" t="s">
        <v>251</v>
      </c>
      <c r="D48" s="77">
        <v>1.56996</v>
      </c>
      <c r="E48" s="80" t="s">
        <v>317</v>
      </c>
      <c r="F48" s="77">
        <v>0</v>
      </c>
      <c r="G48" s="78">
        <f t="shared" si="5"/>
        <v>0</v>
      </c>
      <c r="H48" s="78">
        <f t="shared" si="4"/>
        <v>0</v>
      </c>
    </row>
    <row r="49" spans="2:8" s="30" customFormat="1" ht="45">
      <c r="B49" s="75">
        <f t="shared" si="3"/>
        <v>4.016000000000005</v>
      </c>
      <c r="C49" s="76" t="s">
        <v>252</v>
      </c>
      <c r="D49" s="77">
        <v>2.388</v>
      </c>
      <c r="E49" s="80" t="s">
        <v>317</v>
      </c>
      <c r="F49" s="77">
        <v>0</v>
      </c>
      <c r="G49" s="78">
        <f t="shared" si="5"/>
        <v>0</v>
      </c>
      <c r="H49" s="78">
        <f t="shared" si="4"/>
        <v>0</v>
      </c>
    </row>
    <row r="50" spans="2:8" s="30" customFormat="1" ht="45">
      <c r="B50" s="75">
        <f t="shared" si="3"/>
        <v>4.017000000000006</v>
      </c>
      <c r="C50" s="76" t="s">
        <v>253</v>
      </c>
      <c r="D50" s="77">
        <v>1.5690000000000002</v>
      </c>
      <c r="E50" s="80" t="s">
        <v>317</v>
      </c>
      <c r="F50" s="77">
        <f>F49</f>
        <v>0</v>
      </c>
      <c r="G50" s="78">
        <f t="shared" si="5"/>
        <v>0</v>
      </c>
      <c r="H50" s="78">
        <f t="shared" si="4"/>
        <v>0</v>
      </c>
    </row>
    <row r="51" spans="2:8" s="30" customFormat="1" ht="30">
      <c r="B51" s="75">
        <f t="shared" si="3"/>
        <v>4.018000000000006</v>
      </c>
      <c r="C51" s="76" t="s">
        <v>254</v>
      </c>
      <c r="D51" s="77">
        <v>1.638</v>
      </c>
      <c r="E51" s="80" t="s">
        <v>317</v>
      </c>
      <c r="F51" s="77">
        <v>0</v>
      </c>
      <c r="G51" s="78">
        <f t="shared" si="5"/>
        <v>0</v>
      </c>
      <c r="H51" s="78">
        <f t="shared" si="4"/>
        <v>0</v>
      </c>
    </row>
    <row r="52" spans="2:8" s="30" customFormat="1" ht="30">
      <c r="B52" s="75">
        <f t="shared" si="3"/>
        <v>4.019000000000006</v>
      </c>
      <c r="C52" s="76" t="s">
        <v>255</v>
      </c>
      <c r="D52" s="77">
        <v>1.74</v>
      </c>
      <c r="E52" s="80" t="s">
        <v>317</v>
      </c>
      <c r="F52" s="77">
        <v>0</v>
      </c>
      <c r="G52" s="78">
        <f t="shared" si="5"/>
        <v>0</v>
      </c>
      <c r="H52" s="78">
        <f t="shared" si="4"/>
        <v>0</v>
      </c>
    </row>
    <row r="53" spans="2:8" s="30" customFormat="1" ht="43.5">
      <c r="B53" s="75">
        <f t="shared" si="3"/>
        <v>4.020000000000007</v>
      </c>
      <c r="C53" s="76" t="s">
        <v>256</v>
      </c>
      <c r="D53" s="77">
        <v>3.75</v>
      </c>
      <c r="E53" s="80" t="s">
        <v>317</v>
      </c>
      <c r="F53" s="77">
        <v>0</v>
      </c>
      <c r="G53" s="78">
        <f t="shared" si="5"/>
        <v>0</v>
      </c>
      <c r="H53" s="78">
        <f t="shared" si="4"/>
        <v>0</v>
      </c>
    </row>
    <row r="54" spans="2:8" s="30" customFormat="1" ht="30">
      <c r="B54" s="75">
        <f t="shared" si="3"/>
        <v>4.021000000000007</v>
      </c>
      <c r="C54" s="76" t="s">
        <v>258</v>
      </c>
      <c r="D54" s="77">
        <v>14.691000000000003</v>
      </c>
      <c r="E54" s="80" t="s">
        <v>317</v>
      </c>
      <c r="F54" s="77">
        <v>0</v>
      </c>
      <c r="G54" s="78">
        <f t="shared" si="5"/>
        <v>0</v>
      </c>
      <c r="H54" s="78">
        <f t="shared" si="4"/>
        <v>0</v>
      </c>
    </row>
    <row r="55" spans="2:8" s="30" customFormat="1" ht="30">
      <c r="B55" s="75">
        <f>B54+0.001</f>
        <v>4.022000000000007</v>
      </c>
      <c r="C55" s="76" t="s">
        <v>257</v>
      </c>
      <c r="D55" s="77">
        <v>1.512</v>
      </c>
      <c r="E55" s="80" t="s">
        <v>317</v>
      </c>
      <c r="F55" s="77">
        <v>0</v>
      </c>
      <c r="G55" s="78">
        <f t="shared" si="5"/>
        <v>0</v>
      </c>
      <c r="H55" s="78">
        <f t="shared" si="4"/>
        <v>0</v>
      </c>
    </row>
    <row r="56" spans="2:8" s="30" customFormat="1" ht="15">
      <c r="B56" s="75">
        <f>B55+0.001</f>
        <v>4.023000000000008</v>
      </c>
      <c r="C56" s="76" t="s">
        <v>9</v>
      </c>
      <c r="D56" s="77">
        <v>15.15</v>
      </c>
      <c r="E56" s="80" t="s">
        <v>317</v>
      </c>
      <c r="F56" s="77">
        <v>0</v>
      </c>
      <c r="G56" s="78">
        <f t="shared" si="5"/>
        <v>0</v>
      </c>
      <c r="H56" s="78">
        <f t="shared" si="4"/>
        <v>0</v>
      </c>
    </row>
    <row r="57" spans="2:8" s="27" customFormat="1" ht="15">
      <c r="B57" s="26"/>
      <c r="C57" s="55"/>
      <c r="D57" s="9"/>
      <c r="E57" s="9"/>
      <c r="F57" s="9"/>
      <c r="G57" s="31"/>
      <c r="H57" s="78"/>
    </row>
    <row r="58" spans="2:8" s="30" customFormat="1" ht="14.25">
      <c r="B58" s="29"/>
      <c r="C58" s="48"/>
      <c r="D58" s="130" t="s">
        <v>320</v>
      </c>
      <c r="E58" s="130"/>
      <c r="F58" s="130"/>
      <c r="G58" s="130"/>
      <c r="H58" s="68">
        <f>SUM(H34:H57)</f>
        <v>0</v>
      </c>
    </row>
    <row r="59" spans="2:8" s="30" customFormat="1" ht="13.5">
      <c r="B59" s="29"/>
      <c r="C59" s="56"/>
      <c r="D59" s="3"/>
      <c r="E59" s="3"/>
      <c r="F59" s="3"/>
      <c r="G59" s="31"/>
      <c r="H59" s="32"/>
    </row>
    <row r="60" spans="2:9" s="27" customFormat="1" ht="15">
      <c r="B60" s="73">
        <v>5</v>
      </c>
      <c r="C60" s="74" t="s">
        <v>30</v>
      </c>
      <c r="D60" s="3"/>
      <c r="E60" s="3"/>
      <c r="F60" s="3"/>
      <c r="G60" s="3"/>
      <c r="H60" s="33"/>
      <c r="I60" s="30"/>
    </row>
    <row r="61" spans="2:8" s="30" customFormat="1" ht="15">
      <c r="B61" s="75">
        <f>B60+0.001</f>
        <v>5.001</v>
      </c>
      <c r="C61" s="76" t="s">
        <v>17</v>
      </c>
      <c r="D61" s="77">
        <v>223.17700000000002</v>
      </c>
      <c r="E61" s="79" t="s">
        <v>316</v>
      </c>
      <c r="F61" s="77">
        <v>0</v>
      </c>
      <c r="G61" s="77">
        <f>D61*F61</f>
        <v>0</v>
      </c>
      <c r="H61" s="78">
        <f>SUM(G61)</f>
        <v>0</v>
      </c>
    </row>
    <row r="62" spans="2:8" s="30" customFormat="1" ht="15">
      <c r="B62" s="75">
        <f>B61+0.001</f>
        <v>5.002000000000001</v>
      </c>
      <c r="C62" s="76" t="s">
        <v>18</v>
      </c>
      <c r="D62" s="77">
        <v>316.3070000000001</v>
      </c>
      <c r="E62" s="79" t="s">
        <v>316</v>
      </c>
      <c r="F62" s="77">
        <v>0</v>
      </c>
      <c r="G62" s="77">
        <f>D62*F62</f>
        <v>0</v>
      </c>
      <c r="H62" s="78">
        <f>SUM(G62)</f>
        <v>0</v>
      </c>
    </row>
    <row r="63" spans="2:8" s="30" customFormat="1" ht="15">
      <c r="B63" s="75">
        <f>B62+0.001</f>
        <v>5.003000000000001</v>
      </c>
      <c r="C63" s="76" t="s">
        <v>19</v>
      </c>
      <c r="D63" s="77">
        <v>100.33250000000001</v>
      </c>
      <c r="E63" s="79" t="s">
        <v>316</v>
      </c>
      <c r="F63" s="77">
        <v>0</v>
      </c>
      <c r="G63" s="77">
        <f>D63*F63</f>
        <v>0</v>
      </c>
      <c r="H63" s="78">
        <f>SUM(G63)</f>
        <v>0</v>
      </c>
    </row>
    <row r="64" spans="2:9" s="27" customFormat="1" ht="13.5">
      <c r="B64" s="34"/>
      <c r="C64" s="58"/>
      <c r="D64" s="35"/>
      <c r="E64" s="6"/>
      <c r="F64" s="6"/>
      <c r="G64" s="3"/>
      <c r="H64" s="36"/>
      <c r="I64" s="30"/>
    </row>
    <row r="65" spans="2:8" s="30" customFormat="1" ht="14.25">
      <c r="B65" s="29"/>
      <c r="C65" s="48"/>
      <c r="D65" s="130" t="s">
        <v>321</v>
      </c>
      <c r="E65" s="130"/>
      <c r="F65" s="130"/>
      <c r="G65" s="130"/>
      <c r="H65" s="68">
        <f>SUM(H61:H64)</f>
        <v>0</v>
      </c>
    </row>
    <row r="66" spans="2:8" s="30" customFormat="1" ht="13.5">
      <c r="B66" s="29"/>
      <c r="C66" s="56"/>
      <c r="D66" s="3"/>
      <c r="E66" s="3"/>
      <c r="F66" s="3"/>
      <c r="G66" s="31"/>
      <c r="H66" s="32"/>
    </row>
    <row r="67" spans="2:9" s="27" customFormat="1" ht="15">
      <c r="B67" s="73">
        <v>6</v>
      </c>
      <c r="C67" s="74" t="s">
        <v>27</v>
      </c>
      <c r="D67" s="37"/>
      <c r="E67" s="5"/>
      <c r="F67" s="5"/>
      <c r="G67" s="5"/>
      <c r="H67" s="38"/>
      <c r="I67" s="39"/>
    </row>
    <row r="68" spans="2:9" s="27" customFormat="1" ht="15">
      <c r="B68" s="75">
        <f>B67+0.001</f>
        <v>6.001</v>
      </c>
      <c r="C68" s="76" t="s">
        <v>52</v>
      </c>
      <c r="D68" s="77">
        <v>1379.0030000000002</v>
      </c>
      <c r="E68" s="79" t="s">
        <v>316</v>
      </c>
      <c r="F68" s="77">
        <v>0</v>
      </c>
      <c r="G68" s="78">
        <f>D68*F68</f>
        <v>0</v>
      </c>
      <c r="H68" s="78">
        <f>SUM(G68)</f>
        <v>0</v>
      </c>
      <c r="I68" s="39"/>
    </row>
    <row r="69" spans="2:8" s="30" customFormat="1" ht="15">
      <c r="B69" s="75">
        <f>B68+0.001</f>
        <v>6.002000000000001</v>
      </c>
      <c r="C69" s="76" t="s">
        <v>270</v>
      </c>
      <c r="D69" s="77">
        <v>1279.6330000000003</v>
      </c>
      <c r="E69" s="79" t="s">
        <v>316</v>
      </c>
      <c r="F69" s="77">
        <v>0</v>
      </c>
      <c r="G69" s="78">
        <f>D69*F69</f>
        <v>0</v>
      </c>
      <c r="H69" s="78">
        <f>SUM(G69)</f>
        <v>0</v>
      </c>
    </row>
    <row r="70" spans="2:8" s="30" customFormat="1" ht="15">
      <c r="B70" s="75">
        <f>B69+0.001</f>
        <v>6.003000000000001</v>
      </c>
      <c r="C70" s="76" t="s">
        <v>45</v>
      </c>
      <c r="D70" s="77">
        <v>99.37</v>
      </c>
      <c r="E70" s="79" t="s">
        <v>316</v>
      </c>
      <c r="F70" s="77">
        <v>0</v>
      </c>
      <c r="G70" s="78">
        <f>D70*F70</f>
        <v>0</v>
      </c>
      <c r="H70" s="78">
        <f>SUM(G70)</f>
        <v>0</v>
      </c>
    </row>
    <row r="71" spans="2:8" s="30" customFormat="1" ht="15">
      <c r="B71" s="75">
        <f>B70+0.001</f>
        <v>6.004000000000001</v>
      </c>
      <c r="C71" s="76" t="s">
        <v>5</v>
      </c>
      <c r="D71" s="77">
        <v>64.9875</v>
      </c>
      <c r="E71" s="79" t="s">
        <v>316</v>
      </c>
      <c r="F71" s="77">
        <v>0</v>
      </c>
      <c r="G71" s="78">
        <f>D71*F71</f>
        <v>0</v>
      </c>
      <c r="H71" s="78">
        <f>SUM(G71)</f>
        <v>0</v>
      </c>
    </row>
    <row r="72" spans="2:8" s="30" customFormat="1" ht="15">
      <c r="B72" s="75">
        <f>B71+0.001</f>
        <v>6.005000000000002</v>
      </c>
      <c r="C72" s="76" t="s">
        <v>4</v>
      </c>
      <c r="D72" s="77">
        <v>433.25</v>
      </c>
      <c r="E72" s="79" t="s">
        <v>93</v>
      </c>
      <c r="F72" s="77">
        <v>0</v>
      </c>
      <c r="G72" s="78">
        <f>D72*F72</f>
        <v>0</v>
      </c>
      <c r="H72" s="78">
        <f>SUM(G72)</f>
        <v>0</v>
      </c>
    </row>
    <row r="73" spans="2:9" s="27" customFormat="1" ht="15">
      <c r="B73" s="40"/>
      <c r="C73" s="56"/>
      <c r="D73" s="3"/>
      <c r="E73" s="79"/>
      <c r="G73" s="39"/>
      <c r="H73" s="39"/>
      <c r="I73" s="39"/>
    </row>
    <row r="74" spans="2:8" s="30" customFormat="1" ht="14.25">
      <c r="B74" s="29"/>
      <c r="C74" s="48"/>
      <c r="D74" s="130" t="s">
        <v>322</v>
      </c>
      <c r="E74" s="130"/>
      <c r="F74" s="130"/>
      <c r="G74" s="130"/>
      <c r="H74" s="68">
        <f>SUM(H68:H73)</f>
        <v>0</v>
      </c>
    </row>
    <row r="75" spans="2:8" s="30" customFormat="1" ht="13.5">
      <c r="B75" s="29"/>
      <c r="C75" s="56"/>
      <c r="D75" s="3"/>
      <c r="E75" s="3"/>
      <c r="F75" s="3"/>
      <c r="G75" s="31"/>
      <c r="H75" s="32"/>
    </row>
    <row r="76" spans="2:9" s="27" customFormat="1" ht="15">
      <c r="B76" s="73">
        <v>7</v>
      </c>
      <c r="C76" s="74" t="s">
        <v>20</v>
      </c>
      <c r="D76" s="37"/>
      <c r="E76" s="9"/>
      <c r="F76" s="9"/>
      <c r="G76" s="9"/>
      <c r="H76" s="28"/>
      <c r="I76" s="41"/>
    </row>
    <row r="77" spans="2:8" s="30" customFormat="1" ht="30">
      <c r="B77" s="75">
        <f>B76+0.001</f>
        <v>7.001</v>
      </c>
      <c r="C77" s="76" t="s">
        <v>219</v>
      </c>
      <c r="D77" s="77">
        <v>660.3799999999999</v>
      </c>
      <c r="E77" s="79" t="s">
        <v>316</v>
      </c>
      <c r="F77" s="77">
        <v>0</v>
      </c>
      <c r="G77" s="78">
        <f>D77*F77</f>
        <v>0</v>
      </c>
      <c r="H77" s="78">
        <f>SUM(G77)</f>
        <v>0</v>
      </c>
    </row>
    <row r="78" spans="2:8" s="30" customFormat="1" ht="15">
      <c r="B78" s="75">
        <f>B77+0.001</f>
        <v>7.002000000000001</v>
      </c>
      <c r="C78" s="76" t="s">
        <v>220</v>
      </c>
      <c r="D78" s="77">
        <v>184.68</v>
      </c>
      <c r="E78" s="79" t="s">
        <v>316</v>
      </c>
      <c r="F78" s="77">
        <v>0</v>
      </c>
      <c r="G78" s="78">
        <f>D78*F78</f>
        <v>0</v>
      </c>
      <c r="H78" s="78">
        <f>SUM(G78)</f>
        <v>0</v>
      </c>
    </row>
    <row r="79" spans="2:8" s="30" customFormat="1" ht="30">
      <c r="B79" s="75">
        <f>B78+0.001</f>
        <v>7.003000000000001</v>
      </c>
      <c r="C79" s="76" t="s">
        <v>221</v>
      </c>
      <c r="D79" s="77">
        <v>617.06</v>
      </c>
      <c r="E79" s="79" t="s">
        <v>93</v>
      </c>
      <c r="F79" s="77">
        <v>0</v>
      </c>
      <c r="G79" s="78">
        <f>D79*F79</f>
        <v>0</v>
      </c>
      <c r="H79" s="78">
        <f>SUM(G79)</f>
        <v>0</v>
      </c>
    </row>
    <row r="80" spans="2:9" s="27" customFormat="1" ht="13.5">
      <c r="B80" s="29"/>
      <c r="C80" s="48"/>
      <c r="D80" s="3"/>
      <c r="E80" s="3"/>
      <c r="F80" s="3"/>
      <c r="G80" s="3"/>
      <c r="H80" s="32"/>
      <c r="I80" s="39"/>
    </row>
    <row r="81" spans="2:8" s="30" customFormat="1" ht="14.25">
      <c r="B81" s="29"/>
      <c r="C81" s="48"/>
      <c r="D81" s="130" t="s">
        <v>328</v>
      </c>
      <c r="E81" s="130"/>
      <c r="F81" s="130"/>
      <c r="G81" s="130"/>
      <c r="H81" s="68">
        <f>SUM(H75:H80)</f>
        <v>0</v>
      </c>
    </row>
    <row r="82" spans="2:8" s="30" customFormat="1" ht="13.5">
      <c r="B82" s="29"/>
      <c r="C82" s="56"/>
      <c r="D82" s="3"/>
      <c r="E82" s="3"/>
      <c r="F82" s="3"/>
      <c r="G82" s="31"/>
      <c r="H82" s="32"/>
    </row>
    <row r="83" spans="2:9" s="27" customFormat="1" ht="15">
      <c r="B83" s="73">
        <v>8</v>
      </c>
      <c r="C83" s="74" t="s">
        <v>21</v>
      </c>
      <c r="D83" s="37"/>
      <c r="E83" s="9"/>
      <c r="F83" s="9"/>
      <c r="G83" s="9"/>
      <c r="H83" s="28"/>
      <c r="I83" s="39"/>
    </row>
    <row r="84" spans="2:8" s="30" customFormat="1" ht="45">
      <c r="B84" s="75">
        <f>B83+0.001</f>
        <v>8.001</v>
      </c>
      <c r="C84" s="76" t="s">
        <v>222</v>
      </c>
      <c r="D84" s="77">
        <v>226.21</v>
      </c>
      <c r="E84" s="79" t="s">
        <v>316</v>
      </c>
      <c r="F84" s="77">
        <v>0</v>
      </c>
      <c r="G84" s="78">
        <f>D84*F84</f>
        <v>0</v>
      </c>
      <c r="H84" s="78">
        <f>SUM(G84)</f>
        <v>0</v>
      </c>
    </row>
    <row r="85" spans="2:8" s="30" customFormat="1" ht="30">
      <c r="B85" s="75">
        <f>B84+0.001</f>
        <v>8.001999999999999</v>
      </c>
      <c r="C85" s="76" t="s">
        <v>223</v>
      </c>
      <c r="D85" s="77">
        <v>402.39000000000004</v>
      </c>
      <c r="E85" s="79" t="s">
        <v>316</v>
      </c>
      <c r="F85" s="77">
        <v>0</v>
      </c>
      <c r="G85" s="78">
        <f>D85*F85</f>
        <v>0</v>
      </c>
      <c r="H85" s="78">
        <f>SUM(G85)</f>
        <v>0</v>
      </c>
    </row>
    <row r="86" spans="2:9" s="27" customFormat="1" ht="13.5">
      <c r="B86" s="29"/>
      <c r="C86" s="56"/>
      <c r="D86" s="3"/>
      <c r="E86" s="3"/>
      <c r="F86" s="3"/>
      <c r="G86" s="3"/>
      <c r="H86" s="42"/>
      <c r="I86" s="39"/>
    </row>
    <row r="87" spans="2:8" s="30" customFormat="1" ht="14.25">
      <c r="B87" s="29"/>
      <c r="C87" s="48"/>
      <c r="D87" s="130" t="s">
        <v>329</v>
      </c>
      <c r="E87" s="130"/>
      <c r="F87" s="130"/>
      <c r="G87" s="130"/>
      <c r="H87" s="68">
        <f>SUM(H81:H86)</f>
        <v>0</v>
      </c>
    </row>
    <row r="88" spans="2:8" s="30" customFormat="1" ht="13.5">
      <c r="B88" s="29"/>
      <c r="C88" s="56"/>
      <c r="D88" s="3"/>
      <c r="E88" s="3"/>
      <c r="F88" s="3"/>
      <c r="G88" s="31"/>
      <c r="H88" s="32"/>
    </row>
    <row r="89" spans="2:9" s="27" customFormat="1" ht="15">
      <c r="B89" s="73">
        <v>9</v>
      </c>
      <c r="C89" s="74" t="s">
        <v>16</v>
      </c>
      <c r="D89" s="37"/>
      <c r="E89" s="5"/>
      <c r="F89" s="5"/>
      <c r="G89" s="5"/>
      <c r="H89" s="38"/>
      <c r="I89" s="39"/>
    </row>
    <row r="90" spans="2:8" s="30" customFormat="1" ht="15">
      <c r="B90" s="75">
        <f>B89+0.001</f>
        <v>9.001</v>
      </c>
      <c r="C90" s="76" t="s">
        <v>224</v>
      </c>
      <c r="D90" s="77">
        <v>118.63999999999999</v>
      </c>
      <c r="E90" s="79" t="s">
        <v>316</v>
      </c>
      <c r="F90" s="77">
        <v>0</v>
      </c>
      <c r="G90" s="78">
        <f>D90*F90</f>
        <v>0</v>
      </c>
      <c r="H90" s="78">
        <f>SUM(G90)</f>
        <v>0</v>
      </c>
    </row>
    <row r="91" spans="2:8" s="30" customFormat="1" ht="15">
      <c r="B91" s="75">
        <f>B90+0.001</f>
        <v>9.001999999999999</v>
      </c>
      <c r="C91" s="76" t="s">
        <v>225</v>
      </c>
      <c r="D91" s="77">
        <v>61.59</v>
      </c>
      <c r="E91" s="79" t="s">
        <v>93</v>
      </c>
      <c r="F91" s="77">
        <v>0</v>
      </c>
      <c r="G91" s="78">
        <f>D91*F91</f>
        <v>0</v>
      </c>
      <c r="H91" s="78">
        <f>SUM(G91)</f>
        <v>0</v>
      </c>
    </row>
    <row r="92" spans="2:8" s="30" customFormat="1" ht="15">
      <c r="B92" s="75">
        <f>B91+0.001</f>
        <v>9.002999999999998</v>
      </c>
      <c r="C92" s="76" t="s">
        <v>226</v>
      </c>
      <c r="D92" s="77">
        <v>118.63999999999999</v>
      </c>
      <c r="E92" s="79" t="s">
        <v>316</v>
      </c>
      <c r="F92" s="77">
        <v>0</v>
      </c>
      <c r="G92" s="78">
        <f>D92*F92</f>
        <v>0</v>
      </c>
      <c r="H92" s="78">
        <f>SUM(G92)</f>
        <v>0</v>
      </c>
    </row>
    <row r="93" spans="2:9" s="27" customFormat="1" ht="13.5">
      <c r="B93" s="29"/>
      <c r="C93" s="59"/>
      <c r="D93" s="3"/>
      <c r="E93" s="4"/>
      <c r="F93" s="4"/>
      <c r="G93" s="3"/>
      <c r="H93" s="42"/>
      <c r="I93" s="39"/>
    </row>
    <row r="94" spans="2:8" s="30" customFormat="1" ht="14.25">
      <c r="B94" s="29"/>
      <c r="C94" s="48"/>
      <c r="D94" s="130" t="s">
        <v>330</v>
      </c>
      <c r="E94" s="130"/>
      <c r="F94" s="130"/>
      <c r="G94" s="130"/>
      <c r="H94" s="68">
        <f>SUM(H88:H93)</f>
        <v>0</v>
      </c>
    </row>
    <row r="95" spans="2:8" s="30" customFormat="1" ht="13.5">
      <c r="B95" s="29"/>
      <c r="C95" s="56"/>
      <c r="D95" s="3"/>
      <c r="E95" s="3"/>
      <c r="F95" s="3"/>
      <c r="G95" s="31"/>
      <c r="H95" s="32"/>
    </row>
    <row r="96" spans="2:9" s="27" customFormat="1" ht="15">
      <c r="B96" s="73">
        <v>10</v>
      </c>
      <c r="C96" s="74" t="s">
        <v>22</v>
      </c>
      <c r="D96" s="37"/>
      <c r="E96" s="5"/>
      <c r="F96" s="5"/>
      <c r="G96" s="5"/>
      <c r="H96" s="38"/>
      <c r="I96" s="39"/>
    </row>
    <row r="97" spans="2:8" s="30" customFormat="1" ht="15">
      <c r="B97" s="75">
        <f>B96+0.001</f>
        <v>10.001</v>
      </c>
      <c r="C97" s="76" t="s">
        <v>38</v>
      </c>
      <c r="D97" s="77">
        <v>1</v>
      </c>
      <c r="E97" s="79" t="s">
        <v>8</v>
      </c>
      <c r="F97" s="77">
        <v>0</v>
      </c>
      <c r="G97" s="78">
        <f>D97*F97</f>
        <v>0</v>
      </c>
      <c r="H97" s="78">
        <f aca="true" t="shared" si="6" ref="H97:H114">SUM(G97)</f>
        <v>0</v>
      </c>
    </row>
    <row r="98" spans="2:8" s="30" customFormat="1" ht="45">
      <c r="B98" s="75">
        <f>B97+0.001</f>
        <v>10.001999999999999</v>
      </c>
      <c r="C98" s="76" t="s">
        <v>342</v>
      </c>
      <c r="D98" s="77">
        <v>1</v>
      </c>
      <c r="E98" s="79" t="s">
        <v>8</v>
      </c>
      <c r="F98" s="77">
        <v>0</v>
      </c>
      <c r="G98" s="78">
        <f>D98*F98</f>
        <v>0</v>
      </c>
      <c r="H98" s="78">
        <f t="shared" si="6"/>
        <v>0</v>
      </c>
    </row>
    <row r="99" spans="2:8" s="30" customFormat="1" ht="15">
      <c r="B99" s="75">
        <f aca="true" t="shared" si="7" ref="B99:B109">B98+0.001</f>
        <v>10.002999999999998</v>
      </c>
      <c r="C99" s="76" t="s">
        <v>331</v>
      </c>
      <c r="D99" s="77">
        <v>26.81</v>
      </c>
      <c r="E99" s="79" t="s">
        <v>341</v>
      </c>
      <c r="F99" s="77">
        <v>0</v>
      </c>
      <c r="G99" s="78">
        <f>D99*F99</f>
        <v>0</v>
      </c>
      <c r="H99" s="78">
        <f t="shared" si="6"/>
        <v>0</v>
      </c>
    </row>
    <row r="100" spans="2:8" s="30" customFormat="1" ht="15">
      <c r="B100" s="75">
        <f t="shared" si="7"/>
        <v>10.003999999999998</v>
      </c>
      <c r="C100" s="76" t="s">
        <v>332</v>
      </c>
      <c r="D100" s="77">
        <v>23.75</v>
      </c>
      <c r="E100" s="79" t="s">
        <v>341</v>
      </c>
      <c r="F100" s="77">
        <v>0</v>
      </c>
      <c r="G100" s="78">
        <f aca="true" t="shared" si="8" ref="G100:G110">D100*F100</f>
        <v>0</v>
      </c>
      <c r="H100" s="78">
        <f t="shared" si="6"/>
        <v>0</v>
      </c>
    </row>
    <row r="101" spans="2:8" s="30" customFormat="1" ht="15">
      <c r="B101" s="75">
        <f t="shared" si="7"/>
        <v>10.004999999999997</v>
      </c>
      <c r="C101" s="76" t="s">
        <v>40</v>
      </c>
      <c r="D101" s="77">
        <v>30.79</v>
      </c>
      <c r="E101" s="79" t="s">
        <v>341</v>
      </c>
      <c r="F101" s="77">
        <v>0</v>
      </c>
      <c r="G101" s="78">
        <f t="shared" si="8"/>
        <v>0</v>
      </c>
      <c r="H101" s="78">
        <f t="shared" si="6"/>
        <v>0</v>
      </c>
    </row>
    <row r="102" spans="2:8" s="30" customFormat="1" ht="15">
      <c r="B102" s="75">
        <f t="shared" si="7"/>
        <v>10.005999999999997</v>
      </c>
      <c r="C102" s="76" t="s">
        <v>333</v>
      </c>
      <c r="D102" s="77">
        <v>80.1</v>
      </c>
      <c r="E102" s="79" t="s">
        <v>341</v>
      </c>
      <c r="F102" s="77">
        <v>0</v>
      </c>
      <c r="G102" s="78">
        <f t="shared" si="8"/>
        <v>0</v>
      </c>
      <c r="H102" s="78">
        <f t="shared" si="6"/>
        <v>0</v>
      </c>
    </row>
    <row r="103" spans="2:8" s="30" customFormat="1" ht="15">
      <c r="B103" s="75">
        <f t="shared" si="7"/>
        <v>10.006999999999996</v>
      </c>
      <c r="C103" s="76" t="s">
        <v>334</v>
      </c>
      <c r="D103" s="77">
        <v>28.1</v>
      </c>
      <c r="E103" s="79" t="s">
        <v>341</v>
      </c>
      <c r="F103" s="77">
        <v>0</v>
      </c>
      <c r="G103" s="78">
        <f t="shared" si="8"/>
        <v>0</v>
      </c>
      <c r="H103" s="78">
        <f t="shared" si="6"/>
        <v>0</v>
      </c>
    </row>
    <row r="104" spans="2:8" s="30" customFormat="1" ht="15">
      <c r="B104" s="75">
        <f t="shared" si="7"/>
        <v>10.007999999999996</v>
      </c>
      <c r="C104" s="76" t="s">
        <v>335</v>
      </c>
      <c r="D104" s="77">
        <v>46.01</v>
      </c>
      <c r="E104" s="79" t="s">
        <v>341</v>
      </c>
      <c r="F104" s="77">
        <v>0</v>
      </c>
      <c r="G104" s="78">
        <f t="shared" si="8"/>
        <v>0</v>
      </c>
      <c r="H104" s="78">
        <f t="shared" si="6"/>
        <v>0</v>
      </c>
    </row>
    <row r="105" spans="2:8" s="30" customFormat="1" ht="15">
      <c r="B105" s="75">
        <f t="shared" si="7"/>
        <v>10.008999999999995</v>
      </c>
      <c r="C105" s="76" t="s">
        <v>336</v>
      </c>
      <c r="D105" s="77">
        <v>39.89</v>
      </c>
      <c r="E105" s="79" t="s">
        <v>341</v>
      </c>
      <c r="F105" s="77">
        <v>0</v>
      </c>
      <c r="G105" s="78">
        <f t="shared" si="8"/>
        <v>0</v>
      </c>
      <c r="H105" s="78">
        <f t="shared" si="6"/>
        <v>0</v>
      </c>
    </row>
    <row r="106" spans="2:8" s="30" customFormat="1" ht="15">
      <c r="B106" s="75">
        <f t="shared" si="7"/>
        <v>10.009999999999994</v>
      </c>
      <c r="C106" s="76" t="s">
        <v>337</v>
      </c>
      <c r="D106" s="77">
        <v>45.53</v>
      </c>
      <c r="E106" s="79" t="s">
        <v>341</v>
      </c>
      <c r="F106" s="77">
        <v>0</v>
      </c>
      <c r="G106" s="78">
        <f t="shared" si="8"/>
        <v>0</v>
      </c>
      <c r="H106" s="78">
        <f t="shared" si="6"/>
        <v>0</v>
      </c>
    </row>
    <row r="107" spans="2:8" s="30" customFormat="1" ht="15">
      <c r="B107" s="75">
        <f t="shared" si="7"/>
        <v>10.010999999999994</v>
      </c>
      <c r="C107" s="76" t="s">
        <v>338</v>
      </c>
      <c r="D107" s="77">
        <v>140.26</v>
      </c>
      <c r="E107" s="79" t="s">
        <v>341</v>
      </c>
      <c r="F107" s="77">
        <v>0</v>
      </c>
      <c r="G107" s="78">
        <f t="shared" si="8"/>
        <v>0</v>
      </c>
      <c r="H107" s="78">
        <f t="shared" si="6"/>
        <v>0</v>
      </c>
    </row>
    <row r="108" spans="2:8" s="30" customFormat="1" ht="15">
      <c r="B108" s="75">
        <f t="shared" si="7"/>
        <v>10.011999999999993</v>
      </c>
      <c r="C108" s="76" t="s">
        <v>339</v>
      </c>
      <c r="D108" s="77">
        <v>230.79</v>
      </c>
      <c r="E108" s="79" t="s">
        <v>341</v>
      </c>
      <c r="F108" s="77">
        <v>0</v>
      </c>
      <c r="G108" s="78">
        <f t="shared" si="8"/>
        <v>0</v>
      </c>
      <c r="H108" s="78">
        <f t="shared" si="6"/>
        <v>0</v>
      </c>
    </row>
    <row r="109" spans="2:8" s="30" customFormat="1" ht="15">
      <c r="B109" s="75">
        <f t="shared" si="7"/>
        <v>10.012999999999993</v>
      </c>
      <c r="C109" s="76" t="s">
        <v>340</v>
      </c>
      <c r="D109" s="77">
        <v>150.98</v>
      </c>
      <c r="E109" s="79" t="s">
        <v>341</v>
      </c>
      <c r="F109" s="77">
        <v>0</v>
      </c>
      <c r="G109" s="78">
        <f t="shared" si="8"/>
        <v>0</v>
      </c>
      <c r="H109" s="78">
        <f t="shared" si="6"/>
        <v>0</v>
      </c>
    </row>
    <row r="110" spans="2:8" s="30" customFormat="1" ht="30">
      <c r="B110" s="75">
        <f>B109+0.001</f>
        <v>10.013999999999992</v>
      </c>
      <c r="C110" s="76" t="s">
        <v>343</v>
      </c>
      <c r="D110" s="77">
        <v>1</v>
      </c>
      <c r="E110" s="79" t="s">
        <v>8</v>
      </c>
      <c r="F110" s="77">
        <v>0</v>
      </c>
      <c r="G110" s="78">
        <f t="shared" si="8"/>
        <v>0</v>
      </c>
      <c r="H110" s="78">
        <f t="shared" si="6"/>
        <v>0</v>
      </c>
    </row>
    <row r="111" spans="2:8" s="30" customFormat="1" ht="30">
      <c r="B111" s="75">
        <f>B110+0.001</f>
        <v>10.014999999999992</v>
      </c>
      <c r="C111" s="76" t="s">
        <v>344</v>
      </c>
      <c r="D111" s="77">
        <v>3</v>
      </c>
      <c r="E111" s="79" t="s">
        <v>53</v>
      </c>
      <c r="F111" s="77">
        <v>0</v>
      </c>
      <c r="G111" s="78">
        <f>D111*F111</f>
        <v>0</v>
      </c>
      <c r="H111" s="78">
        <f t="shared" si="6"/>
        <v>0</v>
      </c>
    </row>
    <row r="112" spans="2:8" s="30" customFormat="1" ht="30">
      <c r="B112" s="75">
        <f>B111+0.001</f>
        <v>10.015999999999991</v>
      </c>
      <c r="C112" s="76" t="s">
        <v>345</v>
      </c>
      <c r="D112" s="77">
        <v>1</v>
      </c>
      <c r="E112" s="79" t="s">
        <v>53</v>
      </c>
      <c r="F112" s="77">
        <v>0</v>
      </c>
      <c r="G112" s="78">
        <f>D112*F112</f>
        <v>0</v>
      </c>
      <c r="H112" s="78">
        <f t="shared" si="6"/>
        <v>0</v>
      </c>
    </row>
    <row r="113" spans="2:8" s="30" customFormat="1" ht="30">
      <c r="B113" s="75">
        <f>B112+0.001</f>
        <v>10.01699999999999</v>
      </c>
      <c r="C113" s="76" t="s">
        <v>346</v>
      </c>
      <c r="D113" s="77">
        <v>4</v>
      </c>
      <c r="E113" s="79" t="s">
        <v>53</v>
      </c>
      <c r="F113" s="77">
        <v>0</v>
      </c>
      <c r="G113" s="78">
        <f>D113*F113</f>
        <v>0</v>
      </c>
      <c r="H113" s="78">
        <f t="shared" si="6"/>
        <v>0</v>
      </c>
    </row>
    <row r="114" spans="2:8" s="30" customFormat="1" ht="30">
      <c r="B114" s="75">
        <f>B113+0.001</f>
        <v>10.01799999999999</v>
      </c>
      <c r="C114" s="76" t="s">
        <v>347</v>
      </c>
      <c r="D114" s="77">
        <v>1</v>
      </c>
      <c r="E114" s="79" t="s">
        <v>53</v>
      </c>
      <c r="F114" s="77">
        <v>0</v>
      </c>
      <c r="G114" s="78">
        <f>D114*F114</f>
        <v>0</v>
      </c>
      <c r="H114" s="78">
        <f t="shared" si="6"/>
        <v>0</v>
      </c>
    </row>
    <row r="115" spans="2:8" s="30" customFormat="1" ht="13.5">
      <c r="B115" s="29"/>
      <c r="C115" s="48"/>
      <c r="D115" s="3"/>
      <c r="E115" s="43"/>
      <c r="F115" s="3"/>
      <c r="G115" s="31"/>
      <c r="H115" s="33"/>
    </row>
    <row r="116" spans="2:8" s="30" customFormat="1" ht="15">
      <c r="B116" s="29"/>
      <c r="C116" s="74" t="s">
        <v>41</v>
      </c>
      <c r="D116" s="3"/>
      <c r="E116" s="3"/>
      <c r="F116" s="3"/>
      <c r="G116" s="31"/>
      <c r="H116" s="33"/>
    </row>
    <row r="117" spans="2:8" s="30" customFormat="1" ht="13.5">
      <c r="B117" s="29"/>
      <c r="C117" s="48"/>
      <c r="D117" s="3"/>
      <c r="E117" s="43"/>
      <c r="F117" s="3"/>
      <c r="G117" s="31"/>
      <c r="H117" s="33"/>
    </row>
    <row r="118" spans="2:8" s="30" customFormat="1" ht="30">
      <c r="B118" s="75">
        <f>B114+0.001</f>
        <v>10.01899999999999</v>
      </c>
      <c r="C118" s="76" t="s">
        <v>348</v>
      </c>
      <c r="D118" s="77">
        <v>1</v>
      </c>
      <c r="E118" s="79" t="s">
        <v>8</v>
      </c>
      <c r="F118" s="77">
        <v>0</v>
      </c>
      <c r="G118" s="78">
        <f aca="true" t="shared" si="9" ref="G118:G123">D118*F118</f>
        <v>0</v>
      </c>
      <c r="H118" s="78">
        <f aca="true" t="shared" si="10" ref="H118:H123">SUM(G118)</f>
        <v>0</v>
      </c>
    </row>
    <row r="119" spans="2:8" s="30" customFormat="1" ht="15">
      <c r="B119" s="75">
        <f>B118+0.001</f>
        <v>10.019999999999989</v>
      </c>
      <c r="C119" s="76" t="s">
        <v>349</v>
      </c>
      <c r="D119" s="77">
        <v>2</v>
      </c>
      <c r="E119" s="79" t="s">
        <v>53</v>
      </c>
      <c r="F119" s="77">
        <v>0</v>
      </c>
      <c r="G119" s="78">
        <f t="shared" si="9"/>
        <v>0</v>
      </c>
      <c r="H119" s="78">
        <f t="shared" si="10"/>
        <v>0</v>
      </c>
    </row>
    <row r="120" spans="2:8" s="30" customFormat="1" ht="15">
      <c r="B120" s="75">
        <f aca="true" t="shared" si="11" ref="B120:B171">B119+0.001</f>
        <v>10.020999999999988</v>
      </c>
      <c r="C120" s="76" t="s">
        <v>350</v>
      </c>
      <c r="D120" s="77">
        <v>1</v>
      </c>
      <c r="E120" s="79" t="s">
        <v>53</v>
      </c>
      <c r="F120" s="77">
        <v>0</v>
      </c>
      <c r="G120" s="78">
        <f t="shared" si="9"/>
        <v>0</v>
      </c>
      <c r="H120" s="78">
        <f t="shared" si="10"/>
        <v>0</v>
      </c>
    </row>
    <row r="121" spans="2:8" s="30" customFormat="1" ht="15">
      <c r="B121" s="75">
        <f t="shared" si="11"/>
        <v>10.021999999999988</v>
      </c>
      <c r="C121" s="76" t="s">
        <v>351</v>
      </c>
      <c r="D121" s="77">
        <v>2</v>
      </c>
      <c r="E121" s="79" t="s">
        <v>53</v>
      </c>
      <c r="F121" s="77">
        <v>0</v>
      </c>
      <c r="G121" s="78">
        <f t="shared" si="9"/>
        <v>0</v>
      </c>
      <c r="H121" s="78">
        <f t="shared" si="10"/>
        <v>0</v>
      </c>
    </row>
    <row r="122" spans="2:8" s="30" customFormat="1" ht="30">
      <c r="B122" s="75">
        <f t="shared" si="11"/>
        <v>10.022999999999987</v>
      </c>
      <c r="C122" s="81" t="s">
        <v>352</v>
      </c>
      <c r="D122" s="77">
        <v>1</v>
      </c>
      <c r="E122" s="79" t="s">
        <v>53</v>
      </c>
      <c r="F122" s="77">
        <v>0</v>
      </c>
      <c r="G122" s="78">
        <f t="shared" si="9"/>
        <v>0</v>
      </c>
      <c r="H122" s="78">
        <f t="shared" si="10"/>
        <v>0</v>
      </c>
    </row>
    <row r="123" spans="2:8" s="30" customFormat="1" ht="15">
      <c r="B123" s="75">
        <f t="shared" si="11"/>
        <v>10.023999999999987</v>
      </c>
      <c r="C123" s="76" t="s">
        <v>353</v>
      </c>
      <c r="D123" s="77">
        <v>1</v>
      </c>
      <c r="E123" s="79" t="s">
        <v>53</v>
      </c>
      <c r="F123" s="77">
        <v>0</v>
      </c>
      <c r="G123" s="78">
        <f t="shared" si="9"/>
        <v>0</v>
      </c>
      <c r="H123" s="78">
        <f t="shared" si="10"/>
        <v>0</v>
      </c>
    </row>
    <row r="124" spans="2:8" s="30" customFormat="1" ht="13.5">
      <c r="B124" s="29"/>
      <c r="C124" s="48"/>
      <c r="D124" s="3"/>
      <c r="E124" s="43"/>
      <c r="F124" s="3"/>
      <c r="G124" s="31"/>
      <c r="H124" s="33"/>
    </row>
    <row r="125" spans="2:8" s="30" customFormat="1" ht="21.75" customHeight="1">
      <c r="B125" s="29"/>
      <c r="C125" s="138" t="s">
        <v>354</v>
      </c>
      <c r="D125" s="138"/>
      <c r="E125" s="138"/>
      <c r="F125" s="138"/>
      <c r="G125" s="138"/>
      <c r="H125" s="33"/>
    </row>
    <row r="126" spans="2:8" s="30" customFormat="1" ht="30">
      <c r="B126" s="75">
        <f>B123+0.001</f>
        <v>10.024999999999986</v>
      </c>
      <c r="C126" s="76" t="s">
        <v>355</v>
      </c>
      <c r="D126" s="77">
        <v>71</v>
      </c>
      <c r="E126" s="79" t="s">
        <v>53</v>
      </c>
      <c r="F126" s="77">
        <v>0</v>
      </c>
      <c r="G126" s="78">
        <f>D126*F126</f>
        <v>0</v>
      </c>
      <c r="H126" s="78">
        <f>SUM(G126)</f>
        <v>0</v>
      </c>
    </row>
    <row r="127" spans="2:8" s="30" customFormat="1" ht="30">
      <c r="B127" s="75">
        <f t="shared" si="11"/>
        <v>10.025999999999986</v>
      </c>
      <c r="C127" s="76" t="s">
        <v>356</v>
      </c>
      <c r="D127" s="77">
        <v>81</v>
      </c>
      <c r="E127" s="79" t="s">
        <v>53</v>
      </c>
      <c r="F127" s="77">
        <v>0</v>
      </c>
      <c r="G127" s="78">
        <f>D127*F127</f>
        <v>0</v>
      </c>
      <c r="H127" s="78">
        <f>SUM(G127)</f>
        <v>0</v>
      </c>
    </row>
    <row r="128" spans="2:8" s="30" customFormat="1" ht="15">
      <c r="B128" s="75">
        <f t="shared" si="11"/>
        <v>10.026999999999985</v>
      </c>
      <c r="C128" s="76" t="s">
        <v>357</v>
      </c>
      <c r="D128" s="77">
        <v>9</v>
      </c>
      <c r="E128" s="79" t="s">
        <v>53</v>
      </c>
      <c r="F128" s="77">
        <v>0</v>
      </c>
      <c r="G128" s="78">
        <f>D128*F128</f>
        <v>0</v>
      </c>
      <c r="H128" s="78">
        <f>SUM(G128)</f>
        <v>0</v>
      </c>
    </row>
    <row r="129" spans="2:8" s="30" customFormat="1" ht="15">
      <c r="B129" s="75">
        <f t="shared" si="11"/>
        <v>10.027999999999984</v>
      </c>
      <c r="C129" s="76" t="s">
        <v>358</v>
      </c>
      <c r="D129" s="77">
        <v>20</v>
      </c>
      <c r="E129" s="79" t="s">
        <v>53</v>
      </c>
      <c r="F129" s="77">
        <v>0</v>
      </c>
      <c r="G129" s="78">
        <f>D129*F129</f>
        <v>0</v>
      </c>
      <c r="H129" s="78">
        <f>SUM(G129)</f>
        <v>0</v>
      </c>
    </row>
    <row r="130" spans="2:8" s="30" customFormat="1" ht="13.5">
      <c r="B130" s="29"/>
      <c r="C130" s="48"/>
      <c r="D130" s="3"/>
      <c r="E130" s="43"/>
      <c r="F130" s="3"/>
      <c r="G130" s="31"/>
      <c r="H130" s="33"/>
    </row>
    <row r="131" spans="2:8" s="30" customFormat="1" ht="36" customHeight="1">
      <c r="B131" s="29"/>
      <c r="C131" s="134" t="s">
        <v>359</v>
      </c>
      <c r="D131" s="134"/>
      <c r="E131" s="134"/>
      <c r="F131" s="134"/>
      <c r="G131" s="134"/>
      <c r="H131" s="33"/>
    </row>
    <row r="132" spans="2:8" s="30" customFormat="1" ht="15">
      <c r="B132" s="75">
        <f>B129+0.001</f>
        <v>10.028999999999984</v>
      </c>
      <c r="C132" s="76" t="s">
        <v>361</v>
      </c>
      <c r="D132" s="77">
        <v>2</v>
      </c>
      <c r="E132" s="79" t="s">
        <v>53</v>
      </c>
      <c r="F132" s="77">
        <v>0</v>
      </c>
      <c r="G132" s="78">
        <f aca="true" t="shared" si="12" ref="G132:G171">D132*F132</f>
        <v>0</v>
      </c>
      <c r="H132" s="78">
        <f aca="true" t="shared" si="13" ref="H132:H171">SUM(G132)</f>
        <v>0</v>
      </c>
    </row>
    <row r="133" spans="2:8" s="30" customFormat="1" ht="15">
      <c r="B133" s="75">
        <f t="shared" si="11"/>
        <v>10.029999999999983</v>
      </c>
      <c r="C133" s="76" t="s">
        <v>362</v>
      </c>
      <c r="D133" s="77">
        <v>15</v>
      </c>
      <c r="E133" s="79" t="s">
        <v>53</v>
      </c>
      <c r="F133" s="77">
        <v>0</v>
      </c>
      <c r="G133" s="78">
        <f t="shared" si="12"/>
        <v>0</v>
      </c>
      <c r="H133" s="78">
        <f t="shared" si="13"/>
        <v>0</v>
      </c>
    </row>
    <row r="134" spans="2:8" s="30" customFormat="1" ht="15">
      <c r="B134" s="75">
        <f t="shared" si="11"/>
        <v>10.030999999999983</v>
      </c>
      <c r="C134" s="76" t="s">
        <v>363</v>
      </c>
      <c r="D134" s="77">
        <v>63</v>
      </c>
      <c r="E134" s="79" t="s">
        <v>53</v>
      </c>
      <c r="F134" s="77">
        <v>0</v>
      </c>
      <c r="G134" s="78">
        <f t="shared" si="12"/>
        <v>0</v>
      </c>
      <c r="H134" s="78">
        <f t="shared" si="13"/>
        <v>0</v>
      </c>
    </row>
    <row r="135" spans="2:8" s="30" customFormat="1" ht="15">
      <c r="B135" s="75">
        <f t="shared" si="11"/>
        <v>10.031999999999982</v>
      </c>
      <c r="C135" s="76" t="s">
        <v>364</v>
      </c>
      <c r="D135" s="77">
        <v>55</v>
      </c>
      <c r="E135" s="79" t="s">
        <v>53</v>
      </c>
      <c r="F135" s="77">
        <v>0</v>
      </c>
      <c r="G135" s="78">
        <f t="shared" si="12"/>
        <v>0</v>
      </c>
      <c r="H135" s="78">
        <f t="shared" si="13"/>
        <v>0</v>
      </c>
    </row>
    <row r="136" spans="2:8" s="30" customFormat="1" ht="15">
      <c r="B136" s="75">
        <f t="shared" si="11"/>
        <v>10.032999999999982</v>
      </c>
      <c r="C136" s="76" t="s">
        <v>365</v>
      </c>
      <c r="D136" s="77">
        <v>20</v>
      </c>
      <c r="E136" s="79" t="s">
        <v>53</v>
      </c>
      <c r="F136" s="77">
        <v>0</v>
      </c>
      <c r="G136" s="78">
        <f t="shared" si="12"/>
        <v>0</v>
      </c>
      <c r="H136" s="78">
        <f t="shared" si="13"/>
        <v>0</v>
      </c>
    </row>
    <row r="137" spans="2:8" s="30" customFormat="1" ht="15">
      <c r="B137" s="75">
        <f t="shared" si="11"/>
        <v>10.033999999999981</v>
      </c>
      <c r="C137" s="76" t="s">
        <v>366</v>
      </c>
      <c r="D137" s="77">
        <v>51</v>
      </c>
      <c r="E137" s="79" t="s">
        <v>53</v>
      </c>
      <c r="F137" s="77">
        <v>0</v>
      </c>
      <c r="G137" s="78">
        <f t="shared" si="12"/>
        <v>0</v>
      </c>
      <c r="H137" s="78">
        <f t="shared" si="13"/>
        <v>0</v>
      </c>
    </row>
    <row r="138" spans="2:8" s="30" customFormat="1" ht="15">
      <c r="B138" s="75">
        <f t="shared" si="11"/>
        <v>10.03499999999998</v>
      </c>
      <c r="C138" s="76" t="s">
        <v>367</v>
      </c>
      <c r="D138" s="77">
        <v>25</v>
      </c>
      <c r="E138" s="79" t="s">
        <v>53</v>
      </c>
      <c r="F138" s="77">
        <v>0</v>
      </c>
      <c r="G138" s="78">
        <f t="shared" si="12"/>
        <v>0</v>
      </c>
      <c r="H138" s="78">
        <f t="shared" si="13"/>
        <v>0</v>
      </c>
    </row>
    <row r="139" spans="2:8" s="30" customFormat="1" ht="15">
      <c r="B139" s="75">
        <f t="shared" si="11"/>
        <v>10.03599999999998</v>
      </c>
      <c r="C139" s="76" t="s">
        <v>368</v>
      </c>
      <c r="D139" s="77">
        <v>2</v>
      </c>
      <c r="E139" s="79" t="s">
        <v>53</v>
      </c>
      <c r="F139" s="77">
        <v>0</v>
      </c>
      <c r="G139" s="78">
        <f t="shared" si="12"/>
        <v>0</v>
      </c>
      <c r="H139" s="78">
        <f t="shared" si="13"/>
        <v>0</v>
      </c>
    </row>
    <row r="140" spans="2:8" s="30" customFormat="1" ht="15">
      <c r="B140" s="75">
        <f t="shared" si="11"/>
        <v>10.03699999999998</v>
      </c>
      <c r="C140" s="76" t="s">
        <v>369</v>
      </c>
      <c r="D140" s="77">
        <v>6</v>
      </c>
      <c r="E140" s="79" t="s">
        <v>53</v>
      </c>
      <c r="F140" s="77">
        <v>0</v>
      </c>
      <c r="G140" s="78">
        <f t="shared" si="12"/>
        <v>0</v>
      </c>
      <c r="H140" s="78">
        <f t="shared" si="13"/>
        <v>0</v>
      </c>
    </row>
    <row r="141" spans="2:8" s="30" customFormat="1" ht="15">
      <c r="B141" s="75">
        <f t="shared" si="11"/>
        <v>10.037999999999979</v>
      </c>
      <c r="C141" s="76" t="s">
        <v>370</v>
      </c>
      <c r="D141" s="77">
        <v>11</v>
      </c>
      <c r="E141" s="79" t="s">
        <v>53</v>
      </c>
      <c r="F141" s="77">
        <v>0</v>
      </c>
      <c r="G141" s="78">
        <f t="shared" si="12"/>
        <v>0</v>
      </c>
      <c r="H141" s="78">
        <f t="shared" si="13"/>
        <v>0</v>
      </c>
    </row>
    <row r="142" spans="2:8" s="30" customFormat="1" ht="15">
      <c r="B142" s="75">
        <f t="shared" si="11"/>
        <v>10.038999999999978</v>
      </c>
      <c r="C142" s="76" t="s">
        <v>371</v>
      </c>
      <c r="D142" s="77">
        <v>31</v>
      </c>
      <c r="E142" s="79" t="s">
        <v>53</v>
      </c>
      <c r="F142" s="77">
        <v>0</v>
      </c>
      <c r="G142" s="78">
        <f t="shared" si="12"/>
        <v>0</v>
      </c>
      <c r="H142" s="78">
        <f t="shared" si="13"/>
        <v>0</v>
      </c>
    </row>
    <row r="143" spans="2:8" s="30" customFormat="1" ht="15">
      <c r="B143" s="75">
        <f t="shared" si="11"/>
        <v>10.039999999999978</v>
      </c>
      <c r="C143" s="76" t="s">
        <v>372</v>
      </c>
      <c r="D143" s="77">
        <v>7</v>
      </c>
      <c r="E143" s="79" t="s">
        <v>53</v>
      </c>
      <c r="F143" s="77">
        <v>0</v>
      </c>
      <c r="G143" s="78">
        <f t="shared" si="12"/>
        <v>0</v>
      </c>
      <c r="H143" s="78">
        <f t="shared" si="13"/>
        <v>0</v>
      </c>
    </row>
    <row r="144" spans="2:8" s="30" customFormat="1" ht="15">
      <c r="B144" s="75">
        <f t="shared" si="11"/>
        <v>10.040999999999977</v>
      </c>
      <c r="C144" s="76" t="s">
        <v>373</v>
      </c>
      <c r="D144" s="77">
        <v>48</v>
      </c>
      <c r="E144" s="79" t="s">
        <v>53</v>
      </c>
      <c r="F144" s="77">
        <v>0</v>
      </c>
      <c r="G144" s="78">
        <f t="shared" si="12"/>
        <v>0</v>
      </c>
      <c r="H144" s="78">
        <f t="shared" si="13"/>
        <v>0</v>
      </c>
    </row>
    <row r="145" spans="2:8" s="30" customFormat="1" ht="15">
      <c r="B145" s="75">
        <f t="shared" si="11"/>
        <v>10.041999999999977</v>
      </c>
      <c r="C145" s="76" t="s">
        <v>374</v>
      </c>
      <c r="D145" s="77">
        <v>24</v>
      </c>
      <c r="E145" s="79" t="s">
        <v>53</v>
      </c>
      <c r="F145" s="77">
        <v>0</v>
      </c>
      <c r="G145" s="78">
        <f t="shared" si="12"/>
        <v>0</v>
      </c>
      <c r="H145" s="78">
        <f t="shared" si="13"/>
        <v>0</v>
      </c>
    </row>
    <row r="146" spans="2:8" s="30" customFormat="1" ht="15">
      <c r="B146" s="75">
        <f t="shared" si="11"/>
        <v>10.042999999999976</v>
      </c>
      <c r="C146" s="76" t="s">
        <v>375</v>
      </c>
      <c r="D146" s="77">
        <v>55</v>
      </c>
      <c r="E146" s="79" t="s">
        <v>53</v>
      </c>
      <c r="F146" s="77">
        <v>0</v>
      </c>
      <c r="G146" s="78">
        <f t="shared" si="12"/>
        <v>0</v>
      </c>
      <c r="H146" s="78">
        <f t="shared" si="13"/>
        <v>0</v>
      </c>
    </row>
    <row r="147" spans="2:8" s="30" customFormat="1" ht="15">
      <c r="B147" s="75">
        <f t="shared" si="11"/>
        <v>10.043999999999976</v>
      </c>
      <c r="C147" s="76" t="s">
        <v>376</v>
      </c>
      <c r="D147" s="77">
        <v>7</v>
      </c>
      <c r="E147" s="79" t="s">
        <v>53</v>
      </c>
      <c r="F147" s="77">
        <v>0</v>
      </c>
      <c r="G147" s="78">
        <f t="shared" si="12"/>
        <v>0</v>
      </c>
      <c r="H147" s="78">
        <f t="shared" si="13"/>
        <v>0</v>
      </c>
    </row>
    <row r="148" spans="2:8" s="30" customFormat="1" ht="15">
      <c r="B148" s="75">
        <f t="shared" si="11"/>
        <v>10.044999999999975</v>
      </c>
      <c r="C148" s="76" t="s">
        <v>377</v>
      </c>
      <c r="D148" s="77">
        <v>4</v>
      </c>
      <c r="E148" s="79" t="s">
        <v>53</v>
      </c>
      <c r="F148" s="77">
        <v>0</v>
      </c>
      <c r="G148" s="78">
        <f t="shared" si="12"/>
        <v>0</v>
      </c>
      <c r="H148" s="78">
        <f t="shared" si="13"/>
        <v>0</v>
      </c>
    </row>
    <row r="149" spans="2:8" s="30" customFormat="1" ht="15">
      <c r="B149" s="75">
        <f t="shared" si="11"/>
        <v>10.045999999999975</v>
      </c>
      <c r="C149" s="76" t="s">
        <v>378</v>
      </c>
      <c r="D149" s="77">
        <v>15</v>
      </c>
      <c r="E149" s="79" t="s">
        <v>53</v>
      </c>
      <c r="F149" s="77">
        <v>0</v>
      </c>
      <c r="G149" s="78">
        <f t="shared" si="12"/>
        <v>0</v>
      </c>
      <c r="H149" s="78">
        <f t="shared" si="13"/>
        <v>0</v>
      </c>
    </row>
    <row r="150" spans="2:8" s="30" customFormat="1" ht="15">
      <c r="B150" s="75">
        <f t="shared" si="11"/>
        <v>10.046999999999974</v>
      </c>
      <c r="C150" s="76" t="s">
        <v>379</v>
      </c>
      <c r="D150" s="77">
        <v>9</v>
      </c>
      <c r="E150" s="79" t="s">
        <v>53</v>
      </c>
      <c r="F150" s="77">
        <v>0</v>
      </c>
      <c r="G150" s="78">
        <f t="shared" si="12"/>
        <v>0</v>
      </c>
      <c r="H150" s="78">
        <f t="shared" si="13"/>
        <v>0</v>
      </c>
    </row>
    <row r="151" spans="2:8" s="30" customFormat="1" ht="15">
      <c r="B151" s="75">
        <f t="shared" si="11"/>
        <v>10.047999999999973</v>
      </c>
      <c r="C151" s="76" t="s">
        <v>380</v>
      </c>
      <c r="D151" s="77">
        <v>8</v>
      </c>
      <c r="E151" s="79" t="s">
        <v>53</v>
      </c>
      <c r="F151" s="77">
        <v>0</v>
      </c>
      <c r="G151" s="78">
        <f t="shared" si="12"/>
        <v>0</v>
      </c>
      <c r="H151" s="78">
        <f t="shared" si="13"/>
        <v>0</v>
      </c>
    </row>
    <row r="152" spans="2:8" s="30" customFormat="1" ht="15">
      <c r="B152" s="75">
        <f t="shared" si="11"/>
        <v>10.048999999999973</v>
      </c>
      <c r="C152" s="76" t="s">
        <v>381</v>
      </c>
      <c r="D152" s="77">
        <v>3</v>
      </c>
      <c r="E152" s="79" t="s">
        <v>53</v>
      </c>
      <c r="F152" s="77">
        <v>0</v>
      </c>
      <c r="G152" s="78">
        <f t="shared" si="12"/>
        <v>0</v>
      </c>
      <c r="H152" s="78">
        <f t="shared" si="13"/>
        <v>0</v>
      </c>
    </row>
    <row r="153" spans="2:8" s="30" customFormat="1" ht="15">
      <c r="B153" s="75">
        <f t="shared" si="11"/>
        <v>10.049999999999972</v>
      </c>
      <c r="C153" s="76" t="s">
        <v>382</v>
      </c>
      <c r="D153" s="77">
        <v>2</v>
      </c>
      <c r="E153" s="79" t="s">
        <v>53</v>
      </c>
      <c r="F153" s="77">
        <v>0</v>
      </c>
      <c r="G153" s="78">
        <f t="shared" si="12"/>
        <v>0</v>
      </c>
      <c r="H153" s="78">
        <f t="shared" si="13"/>
        <v>0</v>
      </c>
    </row>
    <row r="154" spans="2:8" s="30" customFormat="1" ht="15">
      <c r="B154" s="75">
        <f t="shared" si="11"/>
        <v>10.050999999999972</v>
      </c>
      <c r="C154" s="76" t="s">
        <v>383</v>
      </c>
      <c r="D154" s="77">
        <v>9</v>
      </c>
      <c r="E154" s="79" t="s">
        <v>53</v>
      </c>
      <c r="F154" s="77">
        <v>0</v>
      </c>
      <c r="G154" s="78">
        <f t="shared" si="12"/>
        <v>0</v>
      </c>
      <c r="H154" s="78">
        <f t="shared" si="13"/>
        <v>0</v>
      </c>
    </row>
    <row r="155" spans="2:8" s="30" customFormat="1" ht="15">
      <c r="B155" s="75">
        <f t="shared" si="11"/>
        <v>10.051999999999971</v>
      </c>
      <c r="C155" s="76" t="s">
        <v>384</v>
      </c>
      <c r="D155" s="77">
        <v>11</v>
      </c>
      <c r="E155" s="79" t="s">
        <v>53</v>
      </c>
      <c r="F155" s="77">
        <v>0</v>
      </c>
      <c r="G155" s="78">
        <f t="shared" si="12"/>
        <v>0</v>
      </c>
      <c r="H155" s="78">
        <f t="shared" si="13"/>
        <v>0</v>
      </c>
    </row>
    <row r="156" spans="2:8" s="30" customFormat="1" ht="15">
      <c r="B156" s="75">
        <f t="shared" si="11"/>
        <v>10.05299999999997</v>
      </c>
      <c r="C156" s="76" t="s">
        <v>385</v>
      </c>
      <c r="D156" s="77">
        <v>40</v>
      </c>
      <c r="E156" s="79" t="s">
        <v>53</v>
      </c>
      <c r="F156" s="77">
        <v>0</v>
      </c>
      <c r="G156" s="78">
        <f t="shared" si="12"/>
        <v>0</v>
      </c>
      <c r="H156" s="78">
        <f t="shared" si="13"/>
        <v>0</v>
      </c>
    </row>
    <row r="157" spans="2:8" s="30" customFormat="1" ht="15">
      <c r="B157" s="75">
        <f t="shared" si="11"/>
        <v>10.05399999999997</v>
      </c>
      <c r="C157" s="76" t="s">
        <v>386</v>
      </c>
      <c r="D157" s="77">
        <v>17</v>
      </c>
      <c r="E157" s="79" t="s">
        <v>53</v>
      </c>
      <c r="F157" s="77">
        <v>0</v>
      </c>
      <c r="G157" s="78">
        <f t="shared" si="12"/>
        <v>0</v>
      </c>
      <c r="H157" s="78">
        <f t="shared" si="13"/>
        <v>0</v>
      </c>
    </row>
    <row r="158" spans="2:8" s="30" customFormat="1" ht="15">
      <c r="B158" s="75">
        <f t="shared" si="11"/>
        <v>10.05499999999997</v>
      </c>
      <c r="C158" s="76" t="s">
        <v>387</v>
      </c>
      <c r="D158" s="77">
        <v>10</v>
      </c>
      <c r="E158" s="79" t="s">
        <v>53</v>
      </c>
      <c r="F158" s="77">
        <v>0</v>
      </c>
      <c r="G158" s="78">
        <f t="shared" si="12"/>
        <v>0</v>
      </c>
      <c r="H158" s="78">
        <f t="shared" si="13"/>
        <v>0</v>
      </c>
    </row>
    <row r="159" spans="2:8" s="30" customFormat="1" ht="15">
      <c r="B159" s="75">
        <f t="shared" si="11"/>
        <v>10.055999999999969</v>
      </c>
      <c r="C159" s="76" t="s">
        <v>388</v>
      </c>
      <c r="D159" s="77">
        <v>2</v>
      </c>
      <c r="E159" s="79" t="s">
        <v>53</v>
      </c>
      <c r="F159" s="77">
        <v>0</v>
      </c>
      <c r="G159" s="78">
        <f t="shared" si="12"/>
        <v>0</v>
      </c>
      <c r="H159" s="78">
        <f t="shared" si="13"/>
        <v>0</v>
      </c>
    </row>
    <row r="160" spans="2:8" s="30" customFormat="1" ht="15">
      <c r="B160" s="75">
        <f t="shared" si="11"/>
        <v>10.056999999999968</v>
      </c>
      <c r="C160" s="76" t="s">
        <v>389</v>
      </c>
      <c r="D160" s="77">
        <v>41</v>
      </c>
      <c r="E160" s="79" t="s">
        <v>53</v>
      </c>
      <c r="F160" s="77">
        <v>0</v>
      </c>
      <c r="G160" s="78">
        <f t="shared" si="12"/>
        <v>0</v>
      </c>
      <c r="H160" s="78">
        <f t="shared" si="13"/>
        <v>0</v>
      </c>
    </row>
    <row r="161" spans="2:8" s="30" customFormat="1" ht="15">
      <c r="B161" s="75">
        <f t="shared" si="11"/>
        <v>10.057999999999968</v>
      </c>
      <c r="C161" s="76" t="s">
        <v>390</v>
      </c>
      <c r="D161" s="77">
        <v>15</v>
      </c>
      <c r="E161" s="79" t="s">
        <v>53</v>
      </c>
      <c r="F161" s="77">
        <v>0</v>
      </c>
      <c r="G161" s="78">
        <f t="shared" si="12"/>
        <v>0</v>
      </c>
      <c r="H161" s="78">
        <f t="shared" si="13"/>
        <v>0</v>
      </c>
    </row>
    <row r="162" spans="2:8" s="30" customFormat="1" ht="15">
      <c r="B162" s="75">
        <f t="shared" si="11"/>
        <v>10.058999999999967</v>
      </c>
      <c r="C162" s="76" t="s">
        <v>391</v>
      </c>
      <c r="D162" s="77">
        <v>37</v>
      </c>
      <c r="E162" s="79" t="s">
        <v>53</v>
      </c>
      <c r="F162" s="77">
        <v>0</v>
      </c>
      <c r="G162" s="78">
        <f t="shared" si="12"/>
        <v>0</v>
      </c>
      <c r="H162" s="78">
        <f t="shared" si="13"/>
        <v>0</v>
      </c>
    </row>
    <row r="163" spans="2:8" s="30" customFormat="1" ht="15">
      <c r="B163" s="75">
        <f t="shared" si="11"/>
        <v>10.059999999999967</v>
      </c>
      <c r="C163" s="76" t="s">
        <v>392</v>
      </c>
      <c r="D163" s="77">
        <v>1</v>
      </c>
      <c r="E163" s="79" t="s">
        <v>53</v>
      </c>
      <c r="F163" s="77">
        <v>0</v>
      </c>
      <c r="G163" s="78">
        <f t="shared" si="12"/>
        <v>0</v>
      </c>
      <c r="H163" s="78">
        <f t="shared" si="13"/>
        <v>0</v>
      </c>
    </row>
    <row r="164" spans="2:8" s="30" customFormat="1" ht="30">
      <c r="B164" s="75">
        <f t="shared" si="11"/>
        <v>10.060999999999966</v>
      </c>
      <c r="C164" s="76" t="s">
        <v>393</v>
      </c>
      <c r="D164" s="77">
        <v>2</v>
      </c>
      <c r="E164" s="79" t="s">
        <v>53</v>
      </c>
      <c r="F164" s="77">
        <v>0</v>
      </c>
      <c r="G164" s="78">
        <f t="shared" si="12"/>
        <v>0</v>
      </c>
      <c r="H164" s="78">
        <f t="shared" si="13"/>
        <v>0</v>
      </c>
    </row>
    <row r="165" spans="2:8" s="30" customFormat="1" ht="30">
      <c r="B165" s="75">
        <f t="shared" si="11"/>
        <v>10.061999999999966</v>
      </c>
      <c r="C165" s="76" t="s">
        <v>394</v>
      </c>
      <c r="D165" s="77">
        <v>2</v>
      </c>
      <c r="E165" s="79" t="s">
        <v>53</v>
      </c>
      <c r="F165" s="77">
        <v>0</v>
      </c>
      <c r="G165" s="78">
        <f t="shared" si="12"/>
        <v>0</v>
      </c>
      <c r="H165" s="78">
        <f t="shared" si="13"/>
        <v>0</v>
      </c>
    </row>
    <row r="166" spans="2:8" s="30" customFormat="1" ht="30">
      <c r="B166" s="75">
        <f t="shared" si="11"/>
        <v>10.062999999999965</v>
      </c>
      <c r="C166" s="76" t="s">
        <v>395</v>
      </c>
      <c r="D166" s="77">
        <v>2</v>
      </c>
      <c r="E166" s="79" t="s">
        <v>53</v>
      </c>
      <c r="F166" s="77">
        <v>0</v>
      </c>
      <c r="G166" s="78">
        <f t="shared" si="12"/>
        <v>0</v>
      </c>
      <c r="H166" s="78">
        <f t="shared" si="13"/>
        <v>0</v>
      </c>
    </row>
    <row r="167" spans="2:8" s="30" customFormat="1" ht="30">
      <c r="B167" s="75">
        <f t="shared" si="11"/>
        <v>10.063999999999965</v>
      </c>
      <c r="C167" s="76" t="s">
        <v>396</v>
      </c>
      <c r="D167" s="77">
        <v>3</v>
      </c>
      <c r="E167" s="79" t="s">
        <v>53</v>
      </c>
      <c r="F167" s="77">
        <v>0</v>
      </c>
      <c r="G167" s="78">
        <f t="shared" si="12"/>
        <v>0</v>
      </c>
      <c r="H167" s="78">
        <f t="shared" si="13"/>
        <v>0</v>
      </c>
    </row>
    <row r="168" spans="2:8" s="30" customFormat="1" ht="15">
      <c r="B168" s="75">
        <f t="shared" si="11"/>
        <v>10.064999999999964</v>
      </c>
      <c r="C168" s="76" t="s">
        <v>397</v>
      </c>
      <c r="D168" s="77">
        <v>2</v>
      </c>
      <c r="E168" s="79" t="s">
        <v>53</v>
      </c>
      <c r="F168" s="77">
        <v>0</v>
      </c>
      <c r="G168" s="78">
        <f t="shared" si="12"/>
        <v>0</v>
      </c>
      <c r="H168" s="78">
        <f t="shared" si="13"/>
        <v>0</v>
      </c>
    </row>
    <row r="169" spans="2:8" s="30" customFormat="1" ht="30">
      <c r="B169" s="75">
        <f t="shared" si="11"/>
        <v>10.065999999999963</v>
      </c>
      <c r="C169" s="76" t="s">
        <v>398</v>
      </c>
      <c r="D169" s="77">
        <v>8</v>
      </c>
      <c r="E169" s="79" t="s">
        <v>53</v>
      </c>
      <c r="F169" s="77">
        <v>0</v>
      </c>
      <c r="G169" s="78">
        <f t="shared" si="12"/>
        <v>0</v>
      </c>
      <c r="H169" s="78">
        <f t="shared" si="13"/>
        <v>0</v>
      </c>
    </row>
    <row r="170" spans="2:8" s="30" customFormat="1" ht="30">
      <c r="B170" s="75">
        <f t="shared" si="11"/>
        <v>10.066999999999963</v>
      </c>
      <c r="C170" s="76" t="s">
        <v>399</v>
      </c>
      <c r="D170" s="77">
        <v>12</v>
      </c>
      <c r="E170" s="79" t="s">
        <v>53</v>
      </c>
      <c r="F170" s="77">
        <v>0</v>
      </c>
      <c r="G170" s="78">
        <f t="shared" si="12"/>
        <v>0</v>
      </c>
      <c r="H170" s="78">
        <f t="shared" si="13"/>
        <v>0</v>
      </c>
    </row>
    <row r="171" spans="2:8" s="30" customFormat="1" ht="30">
      <c r="B171" s="75">
        <f t="shared" si="11"/>
        <v>10.067999999999962</v>
      </c>
      <c r="C171" s="76" t="s">
        <v>400</v>
      </c>
      <c r="D171" s="77">
        <v>3</v>
      </c>
      <c r="E171" s="79" t="s">
        <v>53</v>
      </c>
      <c r="F171" s="77">
        <v>0</v>
      </c>
      <c r="G171" s="78">
        <f t="shared" si="12"/>
        <v>0</v>
      </c>
      <c r="H171" s="78">
        <f t="shared" si="13"/>
        <v>0</v>
      </c>
    </row>
    <row r="172" spans="2:8" s="30" customFormat="1" ht="13.5">
      <c r="B172" s="29"/>
      <c r="C172" s="48"/>
      <c r="D172" s="3"/>
      <c r="E172" s="43"/>
      <c r="F172" s="3"/>
      <c r="G172" s="31"/>
      <c r="H172" s="33"/>
    </row>
    <row r="173" spans="2:8" s="30" customFormat="1" ht="15">
      <c r="B173" s="29"/>
      <c r="C173" s="134" t="s">
        <v>42</v>
      </c>
      <c r="D173" s="134"/>
      <c r="E173" s="134"/>
      <c r="F173" s="134"/>
      <c r="G173" s="134"/>
      <c r="H173" s="33"/>
    </row>
    <row r="174" spans="2:8" s="30" customFormat="1" ht="43.5" customHeight="1">
      <c r="B174" s="44"/>
      <c r="C174" s="135" t="s">
        <v>360</v>
      </c>
      <c r="D174" s="135"/>
      <c r="E174" s="135"/>
      <c r="F174" s="135"/>
      <c r="G174" s="135"/>
      <c r="H174" s="33"/>
    </row>
    <row r="175" spans="2:8" s="30" customFormat="1" ht="15">
      <c r="B175" s="75">
        <f>B171+0.001</f>
        <v>10.068999999999962</v>
      </c>
      <c r="C175" s="76" t="s">
        <v>361</v>
      </c>
      <c r="D175" s="77">
        <v>2</v>
      </c>
      <c r="E175" s="79" t="s">
        <v>53</v>
      </c>
      <c r="F175" s="77">
        <v>0</v>
      </c>
      <c r="G175" s="78">
        <f aca="true" t="shared" si="14" ref="G175:G213">D175*F175</f>
        <v>0</v>
      </c>
      <c r="H175" s="78">
        <f aca="true" t="shared" si="15" ref="H175:H214">SUM(G175)</f>
        <v>0</v>
      </c>
    </row>
    <row r="176" spans="2:8" s="30" customFormat="1" ht="15">
      <c r="B176" s="75">
        <f aca="true" t="shared" si="16" ref="B176:B214">B175+0.001</f>
        <v>10.069999999999961</v>
      </c>
      <c r="C176" s="76" t="s">
        <v>362</v>
      </c>
      <c r="D176" s="77">
        <v>15</v>
      </c>
      <c r="E176" s="79" t="s">
        <v>53</v>
      </c>
      <c r="F176" s="77">
        <v>0</v>
      </c>
      <c r="G176" s="78">
        <f t="shared" si="14"/>
        <v>0</v>
      </c>
      <c r="H176" s="78">
        <f t="shared" si="15"/>
        <v>0</v>
      </c>
    </row>
    <row r="177" spans="2:8" s="30" customFormat="1" ht="15">
      <c r="B177" s="75">
        <f t="shared" si="16"/>
        <v>10.07099999999996</v>
      </c>
      <c r="C177" s="76" t="s">
        <v>363</v>
      </c>
      <c r="D177" s="77">
        <v>63</v>
      </c>
      <c r="E177" s="79" t="s">
        <v>53</v>
      </c>
      <c r="F177" s="77">
        <v>0</v>
      </c>
      <c r="G177" s="78">
        <f t="shared" si="14"/>
        <v>0</v>
      </c>
      <c r="H177" s="78">
        <f t="shared" si="15"/>
        <v>0</v>
      </c>
    </row>
    <row r="178" spans="2:8" s="30" customFormat="1" ht="15">
      <c r="B178" s="75">
        <f t="shared" si="16"/>
        <v>10.07199999999996</v>
      </c>
      <c r="C178" s="76" t="s">
        <v>364</v>
      </c>
      <c r="D178" s="77">
        <v>55</v>
      </c>
      <c r="E178" s="79" t="s">
        <v>53</v>
      </c>
      <c r="F178" s="77">
        <v>0</v>
      </c>
      <c r="G178" s="78">
        <f t="shared" si="14"/>
        <v>0</v>
      </c>
      <c r="H178" s="78">
        <f t="shared" si="15"/>
        <v>0</v>
      </c>
    </row>
    <row r="179" spans="2:8" s="30" customFormat="1" ht="15">
      <c r="B179" s="75">
        <f t="shared" si="16"/>
        <v>10.07299999999996</v>
      </c>
      <c r="C179" s="76" t="s">
        <v>365</v>
      </c>
      <c r="D179" s="77">
        <v>20</v>
      </c>
      <c r="E179" s="79" t="s">
        <v>53</v>
      </c>
      <c r="F179" s="77">
        <v>0</v>
      </c>
      <c r="G179" s="78">
        <f t="shared" si="14"/>
        <v>0</v>
      </c>
      <c r="H179" s="78">
        <f t="shared" si="15"/>
        <v>0</v>
      </c>
    </row>
    <row r="180" spans="2:8" s="30" customFormat="1" ht="15">
      <c r="B180" s="75">
        <f t="shared" si="16"/>
        <v>10.073999999999959</v>
      </c>
      <c r="C180" s="76" t="s">
        <v>366</v>
      </c>
      <c r="D180" s="77">
        <v>51</v>
      </c>
      <c r="E180" s="79" t="s">
        <v>53</v>
      </c>
      <c r="F180" s="77">
        <v>0</v>
      </c>
      <c r="G180" s="78">
        <f t="shared" si="14"/>
        <v>0</v>
      </c>
      <c r="H180" s="78">
        <f t="shared" si="15"/>
        <v>0</v>
      </c>
    </row>
    <row r="181" spans="2:8" s="30" customFormat="1" ht="15">
      <c r="B181" s="75">
        <f t="shared" si="16"/>
        <v>10.074999999999958</v>
      </c>
      <c r="C181" s="76" t="s">
        <v>367</v>
      </c>
      <c r="D181" s="77">
        <v>25</v>
      </c>
      <c r="E181" s="79" t="s">
        <v>53</v>
      </c>
      <c r="F181" s="77">
        <v>0</v>
      </c>
      <c r="G181" s="78">
        <f t="shared" si="14"/>
        <v>0</v>
      </c>
      <c r="H181" s="78">
        <f t="shared" si="15"/>
        <v>0</v>
      </c>
    </row>
    <row r="182" spans="2:8" s="30" customFormat="1" ht="15">
      <c r="B182" s="75">
        <f t="shared" si="16"/>
        <v>10.075999999999958</v>
      </c>
      <c r="C182" s="76" t="s">
        <v>368</v>
      </c>
      <c r="D182" s="77">
        <v>2</v>
      </c>
      <c r="E182" s="79" t="s">
        <v>53</v>
      </c>
      <c r="F182" s="77">
        <v>0</v>
      </c>
      <c r="G182" s="78">
        <f t="shared" si="14"/>
        <v>0</v>
      </c>
      <c r="H182" s="78">
        <f t="shared" si="15"/>
        <v>0</v>
      </c>
    </row>
    <row r="183" spans="2:8" s="30" customFormat="1" ht="15">
      <c r="B183" s="75">
        <f t="shared" si="16"/>
        <v>10.076999999999957</v>
      </c>
      <c r="C183" s="76" t="s">
        <v>369</v>
      </c>
      <c r="D183" s="77">
        <v>6</v>
      </c>
      <c r="E183" s="79" t="s">
        <v>53</v>
      </c>
      <c r="F183" s="77">
        <v>0</v>
      </c>
      <c r="G183" s="78">
        <f t="shared" si="14"/>
        <v>0</v>
      </c>
      <c r="H183" s="78">
        <f t="shared" si="15"/>
        <v>0</v>
      </c>
    </row>
    <row r="184" spans="2:8" s="30" customFormat="1" ht="15">
      <c r="B184" s="75">
        <f t="shared" si="16"/>
        <v>10.077999999999957</v>
      </c>
      <c r="C184" s="76" t="s">
        <v>370</v>
      </c>
      <c r="D184" s="77">
        <v>11</v>
      </c>
      <c r="E184" s="79" t="s">
        <v>53</v>
      </c>
      <c r="F184" s="77">
        <v>0</v>
      </c>
      <c r="G184" s="78">
        <f t="shared" si="14"/>
        <v>0</v>
      </c>
      <c r="H184" s="78">
        <f t="shared" si="15"/>
        <v>0</v>
      </c>
    </row>
    <row r="185" spans="2:8" s="30" customFormat="1" ht="15">
      <c r="B185" s="75">
        <f t="shared" si="16"/>
        <v>10.078999999999956</v>
      </c>
      <c r="C185" s="76" t="s">
        <v>371</v>
      </c>
      <c r="D185" s="77">
        <v>31</v>
      </c>
      <c r="E185" s="79" t="s">
        <v>53</v>
      </c>
      <c r="F185" s="77">
        <v>0</v>
      </c>
      <c r="G185" s="78">
        <f t="shared" si="14"/>
        <v>0</v>
      </c>
      <c r="H185" s="78">
        <f t="shared" si="15"/>
        <v>0</v>
      </c>
    </row>
    <row r="186" spans="2:8" s="30" customFormat="1" ht="15">
      <c r="B186" s="75">
        <f t="shared" si="16"/>
        <v>10.079999999999956</v>
      </c>
      <c r="C186" s="76" t="s">
        <v>372</v>
      </c>
      <c r="D186" s="77">
        <v>7</v>
      </c>
      <c r="E186" s="79" t="s">
        <v>53</v>
      </c>
      <c r="F186" s="77">
        <v>0</v>
      </c>
      <c r="G186" s="78">
        <f t="shared" si="14"/>
        <v>0</v>
      </c>
      <c r="H186" s="78">
        <f t="shared" si="15"/>
        <v>0</v>
      </c>
    </row>
    <row r="187" spans="2:8" s="30" customFormat="1" ht="15">
      <c r="B187" s="75">
        <f t="shared" si="16"/>
        <v>10.080999999999955</v>
      </c>
      <c r="C187" s="76" t="s">
        <v>373</v>
      </c>
      <c r="D187" s="77">
        <v>48</v>
      </c>
      <c r="E187" s="79" t="s">
        <v>53</v>
      </c>
      <c r="F187" s="77">
        <v>0</v>
      </c>
      <c r="G187" s="78">
        <f t="shared" si="14"/>
        <v>0</v>
      </c>
      <c r="H187" s="78">
        <f t="shared" si="15"/>
        <v>0</v>
      </c>
    </row>
    <row r="188" spans="2:8" s="30" customFormat="1" ht="15">
      <c r="B188" s="75">
        <f t="shared" si="16"/>
        <v>10.081999999999955</v>
      </c>
      <c r="C188" s="76" t="s">
        <v>374</v>
      </c>
      <c r="D188" s="77">
        <v>24</v>
      </c>
      <c r="E188" s="79" t="s">
        <v>53</v>
      </c>
      <c r="F188" s="77">
        <v>0</v>
      </c>
      <c r="G188" s="78">
        <f t="shared" si="14"/>
        <v>0</v>
      </c>
      <c r="H188" s="78">
        <f t="shared" si="15"/>
        <v>0</v>
      </c>
    </row>
    <row r="189" spans="2:8" s="30" customFormat="1" ht="15">
      <c r="B189" s="75">
        <f t="shared" si="16"/>
        <v>10.082999999999954</v>
      </c>
      <c r="C189" s="76" t="s">
        <v>375</v>
      </c>
      <c r="D189" s="77">
        <v>55</v>
      </c>
      <c r="E189" s="79" t="s">
        <v>53</v>
      </c>
      <c r="F189" s="77">
        <v>0</v>
      </c>
      <c r="G189" s="78">
        <f t="shared" si="14"/>
        <v>0</v>
      </c>
      <c r="H189" s="78">
        <f t="shared" si="15"/>
        <v>0</v>
      </c>
    </row>
    <row r="190" spans="2:8" s="30" customFormat="1" ht="15">
      <c r="B190" s="75">
        <f t="shared" si="16"/>
        <v>10.083999999999953</v>
      </c>
      <c r="C190" s="76" t="s">
        <v>376</v>
      </c>
      <c r="D190" s="77">
        <v>7</v>
      </c>
      <c r="E190" s="79" t="s">
        <v>53</v>
      </c>
      <c r="F190" s="77">
        <v>0</v>
      </c>
      <c r="G190" s="78">
        <f t="shared" si="14"/>
        <v>0</v>
      </c>
      <c r="H190" s="78">
        <f t="shared" si="15"/>
        <v>0</v>
      </c>
    </row>
    <row r="191" spans="2:8" s="30" customFormat="1" ht="15">
      <c r="B191" s="75">
        <f t="shared" si="16"/>
        <v>10.084999999999953</v>
      </c>
      <c r="C191" s="76" t="s">
        <v>377</v>
      </c>
      <c r="D191" s="77">
        <v>4</v>
      </c>
      <c r="E191" s="79" t="s">
        <v>53</v>
      </c>
      <c r="F191" s="77">
        <v>0</v>
      </c>
      <c r="G191" s="78">
        <f t="shared" si="14"/>
        <v>0</v>
      </c>
      <c r="H191" s="78">
        <f t="shared" si="15"/>
        <v>0</v>
      </c>
    </row>
    <row r="192" spans="2:8" s="30" customFormat="1" ht="15">
      <c r="B192" s="75">
        <f t="shared" si="16"/>
        <v>10.085999999999952</v>
      </c>
      <c r="C192" s="76" t="s">
        <v>378</v>
      </c>
      <c r="D192" s="77">
        <v>15</v>
      </c>
      <c r="E192" s="79" t="s">
        <v>53</v>
      </c>
      <c r="F192" s="77">
        <v>0</v>
      </c>
      <c r="G192" s="78">
        <f t="shared" si="14"/>
        <v>0</v>
      </c>
      <c r="H192" s="78">
        <f t="shared" si="15"/>
        <v>0</v>
      </c>
    </row>
    <row r="193" spans="2:8" s="30" customFormat="1" ht="15">
      <c r="B193" s="75">
        <f t="shared" si="16"/>
        <v>10.086999999999952</v>
      </c>
      <c r="C193" s="76" t="s">
        <v>379</v>
      </c>
      <c r="D193" s="77">
        <v>9</v>
      </c>
      <c r="E193" s="79" t="s">
        <v>53</v>
      </c>
      <c r="F193" s="77">
        <v>0</v>
      </c>
      <c r="G193" s="78">
        <f t="shared" si="14"/>
        <v>0</v>
      </c>
      <c r="H193" s="78">
        <f t="shared" si="15"/>
        <v>0</v>
      </c>
    </row>
    <row r="194" spans="2:8" s="30" customFormat="1" ht="15">
      <c r="B194" s="75">
        <f t="shared" si="16"/>
        <v>10.087999999999951</v>
      </c>
      <c r="C194" s="76" t="s">
        <v>380</v>
      </c>
      <c r="D194" s="77">
        <v>8</v>
      </c>
      <c r="E194" s="79" t="s">
        <v>53</v>
      </c>
      <c r="F194" s="77">
        <v>0</v>
      </c>
      <c r="G194" s="78">
        <f t="shared" si="14"/>
        <v>0</v>
      </c>
      <c r="H194" s="78">
        <f t="shared" si="15"/>
        <v>0</v>
      </c>
    </row>
    <row r="195" spans="2:8" s="30" customFormat="1" ht="15">
      <c r="B195" s="75">
        <f t="shared" si="16"/>
        <v>10.08899999999995</v>
      </c>
      <c r="C195" s="76" t="s">
        <v>381</v>
      </c>
      <c r="D195" s="77">
        <v>3</v>
      </c>
      <c r="E195" s="79" t="s">
        <v>53</v>
      </c>
      <c r="F195" s="77">
        <v>0</v>
      </c>
      <c r="G195" s="78">
        <f t="shared" si="14"/>
        <v>0</v>
      </c>
      <c r="H195" s="78">
        <f t="shared" si="15"/>
        <v>0</v>
      </c>
    </row>
    <row r="196" spans="2:8" s="30" customFormat="1" ht="15">
      <c r="B196" s="75">
        <f t="shared" si="16"/>
        <v>10.08999999999995</v>
      </c>
      <c r="C196" s="76" t="s">
        <v>382</v>
      </c>
      <c r="D196" s="77">
        <v>2</v>
      </c>
      <c r="E196" s="79" t="s">
        <v>53</v>
      </c>
      <c r="F196" s="77">
        <v>0</v>
      </c>
      <c r="G196" s="78">
        <f t="shared" si="14"/>
        <v>0</v>
      </c>
      <c r="H196" s="78">
        <f t="shared" si="15"/>
        <v>0</v>
      </c>
    </row>
    <row r="197" spans="2:8" s="30" customFormat="1" ht="15">
      <c r="B197" s="75">
        <f t="shared" si="16"/>
        <v>10.09099999999995</v>
      </c>
      <c r="C197" s="76" t="s">
        <v>383</v>
      </c>
      <c r="D197" s="77">
        <v>9</v>
      </c>
      <c r="E197" s="79" t="s">
        <v>53</v>
      </c>
      <c r="F197" s="77">
        <v>0</v>
      </c>
      <c r="G197" s="78">
        <f t="shared" si="14"/>
        <v>0</v>
      </c>
      <c r="H197" s="78">
        <f t="shared" si="15"/>
        <v>0</v>
      </c>
    </row>
    <row r="198" spans="2:8" s="30" customFormat="1" ht="15">
      <c r="B198" s="75">
        <f t="shared" si="16"/>
        <v>10.091999999999949</v>
      </c>
      <c r="C198" s="76" t="s">
        <v>384</v>
      </c>
      <c r="D198" s="77">
        <v>11</v>
      </c>
      <c r="E198" s="79" t="s">
        <v>53</v>
      </c>
      <c r="F198" s="77">
        <v>0</v>
      </c>
      <c r="G198" s="78">
        <f t="shared" si="14"/>
        <v>0</v>
      </c>
      <c r="H198" s="78">
        <f t="shared" si="15"/>
        <v>0</v>
      </c>
    </row>
    <row r="199" spans="2:8" s="30" customFormat="1" ht="15">
      <c r="B199" s="75">
        <f t="shared" si="16"/>
        <v>10.092999999999948</v>
      </c>
      <c r="C199" s="76" t="s">
        <v>385</v>
      </c>
      <c r="D199" s="77">
        <v>40</v>
      </c>
      <c r="E199" s="79" t="s">
        <v>53</v>
      </c>
      <c r="F199" s="77">
        <v>0</v>
      </c>
      <c r="G199" s="78">
        <f t="shared" si="14"/>
        <v>0</v>
      </c>
      <c r="H199" s="78">
        <f t="shared" si="15"/>
        <v>0</v>
      </c>
    </row>
    <row r="200" spans="2:8" s="30" customFormat="1" ht="15">
      <c r="B200" s="75">
        <f t="shared" si="16"/>
        <v>10.093999999999948</v>
      </c>
      <c r="C200" s="76" t="s">
        <v>386</v>
      </c>
      <c r="D200" s="77">
        <v>17</v>
      </c>
      <c r="E200" s="79" t="s">
        <v>53</v>
      </c>
      <c r="F200" s="77">
        <v>0</v>
      </c>
      <c r="G200" s="78">
        <f t="shared" si="14"/>
        <v>0</v>
      </c>
      <c r="H200" s="78">
        <f t="shared" si="15"/>
        <v>0</v>
      </c>
    </row>
    <row r="201" spans="2:8" s="30" customFormat="1" ht="15">
      <c r="B201" s="75">
        <f t="shared" si="16"/>
        <v>10.094999999999947</v>
      </c>
      <c r="C201" s="76" t="s">
        <v>387</v>
      </c>
      <c r="D201" s="77">
        <v>10</v>
      </c>
      <c r="E201" s="79" t="s">
        <v>53</v>
      </c>
      <c r="F201" s="77">
        <v>0</v>
      </c>
      <c r="G201" s="78">
        <f t="shared" si="14"/>
        <v>0</v>
      </c>
      <c r="H201" s="78">
        <f t="shared" si="15"/>
        <v>0</v>
      </c>
    </row>
    <row r="202" spans="2:8" s="30" customFormat="1" ht="15">
      <c r="B202" s="75">
        <f t="shared" si="16"/>
        <v>10.095999999999947</v>
      </c>
      <c r="C202" s="76" t="s">
        <v>388</v>
      </c>
      <c r="D202" s="77">
        <v>2</v>
      </c>
      <c r="E202" s="79" t="s">
        <v>53</v>
      </c>
      <c r="F202" s="77">
        <v>0</v>
      </c>
      <c r="G202" s="78">
        <f t="shared" si="14"/>
        <v>0</v>
      </c>
      <c r="H202" s="78">
        <f t="shared" si="15"/>
        <v>0</v>
      </c>
    </row>
    <row r="203" spans="2:8" s="30" customFormat="1" ht="15">
      <c r="B203" s="75">
        <f t="shared" si="16"/>
        <v>10.096999999999946</v>
      </c>
      <c r="C203" s="76" t="s">
        <v>389</v>
      </c>
      <c r="D203" s="77">
        <v>41</v>
      </c>
      <c r="E203" s="79" t="s">
        <v>53</v>
      </c>
      <c r="F203" s="77">
        <v>0</v>
      </c>
      <c r="G203" s="78">
        <f t="shared" si="14"/>
        <v>0</v>
      </c>
      <c r="H203" s="78">
        <f t="shared" si="15"/>
        <v>0</v>
      </c>
    </row>
    <row r="204" spans="2:8" s="30" customFormat="1" ht="15">
      <c r="B204" s="75">
        <f t="shared" si="16"/>
        <v>10.097999999999946</v>
      </c>
      <c r="C204" s="76" t="s">
        <v>390</v>
      </c>
      <c r="D204" s="77">
        <v>15</v>
      </c>
      <c r="E204" s="79" t="s">
        <v>53</v>
      </c>
      <c r="F204" s="77">
        <v>0</v>
      </c>
      <c r="G204" s="78">
        <f t="shared" si="14"/>
        <v>0</v>
      </c>
      <c r="H204" s="78">
        <f t="shared" si="15"/>
        <v>0</v>
      </c>
    </row>
    <row r="205" spans="2:8" s="30" customFormat="1" ht="15">
      <c r="B205" s="75">
        <f t="shared" si="16"/>
        <v>10.098999999999945</v>
      </c>
      <c r="C205" s="76" t="s">
        <v>391</v>
      </c>
      <c r="D205" s="77">
        <v>37</v>
      </c>
      <c r="E205" s="79" t="s">
        <v>53</v>
      </c>
      <c r="F205" s="77">
        <v>0</v>
      </c>
      <c r="G205" s="78">
        <f t="shared" si="14"/>
        <v>0</v>
      </c>
      <c r="H205" s="78">
        <f t="shared" si="15"/>
        <v>0</v>
      </c>
    </row>
    <row r="206" spans="2:8" s="30" customFormat="1" ht="15">
      <c r="B206" s="75">
        <f t="shared" si="16"/>
        <v>10.099999999999945</v>
      </c>
      <c r="C206" s="76" t="s">
        <v>392</v>
      </c>
      <c r="D206" s="77">
        <v>1</v>
      </c>
      <c r="E206" s="79" t="s">
        <v>53</v>
      </c>
      <c r="F206" s="77">
        <v>0</v>
      </c>
      <c r="G206" s="78">
        <f t="shared" si="14"/>
        <v>0</v>
      </c>
      <c r="H206" s="78">
        <f t="shared" si="15"/>
        <v>0</v>
      </c>
    </row>
    <row r="207" spans="2:8" s="30" customFormat="1" ht="30">
      <c r="B207" s="75">
        <f t="shared" si="16"/>
        <v>10.100999999999944</v>
      </c>
      <c r="C207" s="76" t="s">
        <v>393</v>
      </c>
      <c r="D207" s="77">
        <v>2</v>
      </c>
      <c r="E207" s="79" t="s">
        <v>53</v>
      </c>
      <c r="F207" s="77">
        <v>0</v>
      </c>
      <c r="G207" s="78">
        <f t="shared" si="14"/>
        <v>0</v>
      </c>
      <c r="H207" s="78">
        <f t="shared" si="15"/>
        <v>0</v>
      </c>
    </row>
    <row r="208" spans="2:8" s="30" customFormat="1" ht="30">
      <c r="B208" s="75">
        <f t="shared" si="16"/>
        <v>10.101999999999943</v>
      </c>
      <c r="C208" s="76" t="s">
        <v>394</v>
      </c>
      <c r="D208" s="77">
        <v>2</v>
      </c>
      <c r="E208" s="79" t="s">
        <v>53</v>
      </c>
      <c r="F208" s="77">
        <v>0</v>
      </c>
      <c r="G208" s="78">
        <f t="shared" si="14"/>
        <v>0</v>
      </c>
      <c r="H208" s="78">
        <f t="shared" si="15"/>
        <v>0</v>
      </c>
    </row>
    <row r="209" spans="2:8" s="30" customFormat="1" ht="30">
      <c r="B209" s="75">
        <f t="shared" si="16"/>
        <v>10.102999999999943</v>
      </c>
      <c r="C209" s="76" t="s">
        <v>395</v>
      </c>
      <c r="D209" s="77">
        <v>2</v>
      </c>
      <c r="E209" s="79" t="s">
        <v>53</v>
      </c>
      <c r="F209" s="77">
        <v>0</v>
      </c>
      <c r="G209" s="78">
        <f t="shared" si="14"/>
        <v>0</v>
      </c>
      <c r="H209" s="78">
        <f t="shared" si="15"/>
        <v>0</v>
      </c>
    </row>
    <row r="210" spans="2:8" s="30" customFormat="1" ht="30">
      <c r="B210" s="75">
        <f t="shared" si="16"/>
        <v>10.103999999999942</v>
      </c>
      <c r="C210" s="76" t="s">
        <v>396</v>
      </c>
      <c r="D210" s="77">
        <v>3</v>
      </c>
      <c r="E210" s="79" t="s">
        <v>53</v>
      </c>
      <c r="F210" s="77">
        <v>0</v>
      </c>
      <c r="G210" s="78">
        <f t="shared" si="14"/>
        <v>0</v>
      </c>
      <c r="H210" s="78">
        <f t="shared" si="15"/>
        <v>0</v>
      </c>
    </row>
    <row r="211" spans="2:8" s="30" customFormat="1" ht="15">
      <c r="B211" s="75">
        <f t="shared" si="16"/>
        <v>10.104999999999942</v>
      </c>
      <c r="C211" s="76" t="s">
        <v>397</v>
      </c>
      <c r="D211" s="77">
        <v>2</v>
      </c>
      <c r="E211" s="79" t="s">
        <v>53</v>
      </c>
      <c r="F211" s="77">
        <v>0</v>
      </c>
      <c r="G211" s="78">
        <f t="shared" si="14"/>
        <v>0</v>
      </c>
      <c r="H211" s="78">
        <f t="shared" si="15"/>
        <v>0</v>
      </c>
    </row>
    <row r="212" spans="2:8" s="30" customFormat="1" ht="30">
      <c r="B212" s="75">
        <f t="shared" si="16"/>
        <v>10.105999999999941</v>
      </c>
      <c r="C212" s="76" t="s">
        <v>398</v>
      </c>
      <c r="D212" s="77">
        <v>8</v>
      </c>
      <c r="E212" s="79" t="s">
        <v>53</v>
      </c>
      <c r="F212" s="77">
        <v>0</v>
      </c>
      <c r="G212" s="78">
        <f t="shared" si="14"/>
        <v>0</v>
      </c>
      <c r="H212" s="78">
        <f t="shared" si="15"/>
        <v>0</v>
      </c>
    </row>
    <row r="213" spans="2:8" s="30" customFormat="1" ht="30">
      <c r="B213" s="75">
        <f t="shared" si="16"/>
        <v>10.10699999999994</v>
      </c>
      <c r="C213" s="76" t="s">
        <v>399</v>
      </c>
      <c r="D213" s="77">
        <v>12</v>
      </c>
      <c r="E213" s="79" t="s">
        <v>53</v>
      </c>
      <c r="F213" s="77">
        <v>0</v>
      </c>
      <c r="G213" s="78">
        <f t="shared" si="14"/>
        <v>0</v>
      </c>
      <c r="H213" s="78">
        <f t="shared" si="15"/>
        <v>0</v>
      </c>
    </row>
    <row r="214" spans="2:8" s="30" customFormat="1" ht="30">
      <c r="B214" s="75">
        <f t="shared" si="16"/>
        <v>10.10799999999994</v>
      </c>
      <c r="C214" s="76" t="s">
        <v>400</v>
      </c>
      <c r="D214" s="77">
        <v>3</v>
      </c>
      <c r="E214" s="79" t="s">
        <v>53</v>
      </c>
      <c r="F214" s="77">
        <v>0</v>
      </c>
      <c r="G214" s="78">
        <f>D214*F214</f>
        <v>0</v>
      </c>
      <c r="H214" s="78">
        <f t="shared" si="15"/>
        <v>0</v>
      </c>
    </row>
    <row r="215" spans="2:8" s="30" customFormat="1" ht="15">
      <c r="B215" s="29"/>
      <c r="C215" s="48"/>
      <c r="D215" s="3"/>
      <c r="E215" s="43"/>
      <c r="F215" s="77"/>
      <c r="G215" s="31"/>
      <c r="H215" s="78"/>
    </row>
    <row r="216" spans="2:8" s="30" customFormat="1" ht="15">
      <c r="B216" s="29"/>
      <c r="C216" s="74" t="s">
        <v>13</v>
      </c>
      <c r="D216" s="3"/>
      <c r="E216" s="3"/>
      <c r="F216" s="77"/>
      <c r="G216" s="31"/>
      <c r="H216" s="78"/>
    </row>
    <row r="217" spans="2:8" s="30" customFormat="1" ht="90">
      <c r="B217" s="75">
        <f>B214+0.001</f>
        <v>10.10899999999994</v>
      </c>
      <c r="C217" s="76" t="s">
        <v>401</v>
      </c>
      <c r="D217" s="77">
        <v>1</v>
      </c>
      <c r="E217" s="79" t="s">
        <v>341</v>
      </c>
      <c r="F217" s="77">
        <v>0</v>
      </c>
      <c r="G217" s="78">
        <f aca="true" t="shared" si="17" ref="G217:G225">D217*F217</f>
        <v>0</v>
      </c>
      <c r="H217" s="78">
        <f aca="true" t="shared" si="18" ref="H217:H225">SUM(G217)</f>
        <v>0</v>
      </c>
    </row>
    <row r="218" spans="2:8" s="30" customFormat="1" ht="102.75" customHeight="1">
      <c r="B218" s="75">
        <f>B217+0.001</f>
        <v>10.109999999999939</v>
      </c>
      <c r="C218" s="76" t="s">
        <v>43</v>
      </c>
      <c r="D218" s="77">
        <v>1</v>
      </c>
      <c r="E218" s="79" t="s">
        <v>53</v>
      </c>
      <c r="F218" s="77">
        <v>0</v>
      </c>
      <c r="G218" s="78">
        <f t="shared" si="17"/>
        <v>0</v>
      </c>
      <c r="H218" s="78">
        <f t="shared" si="18"/>
        <v>0</v>
      </c>
    </row>
    <row r="219" spans="2:8" s="30" customFormat="1" ht="105" customHeight="1">
      <c r="B219" s="75">
        <f aca="true" t="shared" si="19" ref="B219:B225">B218+0.001</f>
        <v>10.110999999999938</v>
      </c>
      <c r="C219" s="76" t="s">
        <v>402</v>
      </c>
      <c r="D219" s="77">
        <v>1</v>
      </c>
      <c r="E219" s="79" t="s">
        <v>53</v>
      </c>
      <c r="F219" s="77">
        <v>0</v>
      </c>
      <c r="G219" s="78">
        <f t="shared" si="17"/>
        <v>0</v>
      </c>
      <c r="H219" s="78">
        <f t="shared" si="18"/>
        <v>0</v>
      </c>
    </row>
    <row r="220" spans="2:8" s="30" customFormat="1" ht="102" customHeight="1">
      <c r="B220" s="75">
        <f t="shared" si="19"/>
        <v>10.111999999999938</v>
      </c>
      <c r="C220" s="76" t="s">
        <v>403</v>
      </c>
      <c r="D220" s="77">
        <v>1</v>
      </c>
      <c r="E220" s="79" t="s">
        <v>409</v>
      </c>
      <c r="F220" s="77">
        <v>0</v>
      </c>
      <c r="G220" s="78">
        <f t="shared" si="17"/>
        <v>0</v>
      </c>
      <c r="H220" s="78">
        <f t="shared" si="18"/>
        <v>0</v>
      </c>
    </row>
    <row r="221" spans="2:8" s="30" customFormat="1" ht="144" customHeight="1">
      <c r="B221" s="75">
        <f t="shared" si="19"/>
        <v>10.112999999999937</v>
      </c>
      <c r="C221" s="76" t="s">
        <v>404</v>
      </c>
      <c r="D221" s="77">
        <v>1</v>
      </c>
      <c r="E221" s="84" t="s">
        <v>8</v>
      </c>
      <c r="F221" s="77">
        <v>0</v>
      </c>
      <c r="G221" s="78">
        <f t="shared" si="17"/>
        <v>0</v>
      </c>
      <c r="H221" s="78">
        <f t="shared" si="18"/>
        <v>0</v>
      </c>
    </row>
    <row r="222" spans="2:8" s="30" customFormat="1" ht="15">
      <c r="B222" s="75">
        <f t="shared" si="19"/>
        <v>10.113999999999937</v>
      </c>
      <c r="C222" s="76" t="s">
        <v>405</v>
      </c>
      <c r="D222" s="77">
        <v>1</v>
      </c>
      <c r="E222" s="84" t="s">
        <v>8</v>
      </c>
      <c r="F222" s="77">
        <v>0</v>
      </c>
      <c r="G222" s="78">
        <f t="shared" si="17"/>
        <v>0</v>
      </c>
      <c r="H222" s="78">
        <f t="shared" si="18"/>
        <v>0</v>
      </c>
    </row>
    <row r="223" spans="2:8" s="30" customFormat="1" ht="30">
      <c r="B223" s="75">
        <f t="shared" si="19"/>
        <v>10.114999999999936</v>
      </c>
      <c r="C223" s="76" t="s">
        <v>406</v>
      </c>
      <c r="D223" s="77">
        <v>1</v>
      </c>
      <c r="E223" s="84" t="s">
        <v>8</v>
      </c>
      <c r="F223" s="77">
        <v>0</v>
      </c>
      <c r="G223" s="78">
        <f t="shared" si="17"/>
        <v>0</v>
      </c>
      <c r="H223" s="78">
        <f t="shared" si="18"/>
        <v>0</v>
      </c>
    </row>
    <row r="224" spans="2:8" s="30" customFormat="1" ht="15">
      <c r="B224" s="75">
        <f t="shared" si="19"/>
        <v>10.115999999999936</v>
      </c>
      <c r="C224" s="76" t="s">
        <v>407</v>
      </c>
      <c r="D224" s="77">
        <v>1</v>
      </c>
      <c r="E224" s="84" t="s">
        <v>8</v>
      </c>
      <c r="F224" s="77">
        <v>0</v>
      </c>
      <c r="G224" s="78">
        <f t="shared" si="17"/>
        <v>0</v>
      </c>
      <c r="H224" s="78">
        <f t="shared" si="18"/>
        <v>0</v>
      </c>
    </row>
    <row r="225" spans="2:8" s="30" customFormat="1" ht="15">
      <c r="B225" s="75">
        <f t="shared" si="19"/>
        <v>10.116999999999935</v>
      </c>
      <c r="C225" s="76" t="s">
        <v>408</v>
      </c>
      <c r="D225" s="77">
        <v>1</v>
      </c>
      <c r="E225" s="84" t="s">
        <v>8</v>
      </c>
      <c r="F225" s="77">
        <v>0</v>
      </c>
      <c r="G225" s="78">
        <f t="shared" si="17"/>
        <v>0</v>
      </c>
      <c r="H225" s="78">
        <f t="shared" si="18"/>
        <v>0</v>
      </c>
    </row>
    <row r="226" spans="2:8" s="30" customFormat="1" ht="13.5">
      <c r="B226" s="29"/>
      <c r="C226" s="48"/>
      <c r="D226" s="3"/>
      <c r="E226" s="43"/>
      <c r="F226" s="3"/>
      <c r="G226" s="31"/>
      <c r="H226" s="33"/>
    </row>
    <row r="227" spans="2:8" s="30" customFormat="1" ht="15.75">
      <c r="B227" s="29"/>
      <c r="C227" s="82" t="s">
        <v>411</v>
      </c>
      <c r="D227" s="3"/>
      <c r="E227" s="3"/>
      <c r="F227" s="3"/>
      <c r="G227" s="31"/>
      <c r="H227" s="33"/>
    </row>
    <row r="228" spans="2:8" s="30" customFormat="1" ht="15.75">
      <c r="B228" s="29"/>
      <c r="C228" s="82" t="s">
        <v>412</v>
      </c>
      <c r="D228" s="3"/>
      <c r="E228" s="43"/>
      <c r="F228" s="3"/>
      <c r="G228" s="31"/>
      <c r="H228" s="33"/>
    </row>
    <row r="229" spans="2:8" s="30" customFormat="1" ht="15">
      <c r="B229" s="75">
        <f>B225+0.001</f>
        <v>10.117999999999935</v>
      </c>
      <c r="C229" s="76" t="s">
        <v>413</v>
      </c>
      <c r="D229" s="77">
        <v>1</v>
      </c>
      <c r="E229" s="84" t="s">
        <v>8</v>
      </c>
      <c r="F229" s="77">
        <v>0</v>
      </c>
      <c r="G229" s="78">
        <f>D229*F229</f>
        <v>0</v>
      </c>
      <c r="H229" s="78">
        <f>SUM(G229)</f>
        <v>0</v>
      </c>
    </row>
    <row r="230" spans="2:8" s="30" customFormat="1" ht="15">
      <c r="B230" s="75">
        <f>B229+0.001</f>
        <v>10.118999999999934</v>
      </c>
      <c r="C230" s="76" t="s">
        <v>414</v>
      </c>
      <c r="D230" s="77">
        <v>1</v>
      </c>
      <c r="E230" s="84" t="s">
        <v>8</v>
      </c>
      <c r="F230" s="77">
        <v>0</v>
      </c>
      <c r="G230" s="78">
        <f>D230*F230</f>
        <v>0</v>
      </c>
      <c r="H230" s="78">
        <f>SUM(G230)</f>
        <v>0</v>
      </c>
    </row>
    <row r="231" spans="2:8" s="30" customFormat="1" ht="13.5">
      <c r="B231" s="29"/>
      <c r="C231" s="48"/>
      <c r="D231" s="3"/>
      <c r="E231" s="43"/>
      <c r="F231" s="3"/>
      <c r="G231" s="31"/>
      <c r="H231" s="33"/>
    </row>
    <row r="232" spans="2:8" s="30" customFormat="1" ht="15.75">
      <c r="B232" s="29"/>
      <c r="C232" s="82" t="s">
        <v>420</v>
      </c>
      <c r="D232" s="3"/>
      <c r="E232" s="43"/>
      <c r="F232" s="3"/>
      <c r="G232" s="31"/>
      <c r="H232" s="33"/>
    </row>
    <row r="233" spans="2:8" s="30" customFormat="1" ht="15">
      <c r="B233" s="75">
        <f>B230+0.001</f>
        <v>10.119999999999933</v>
      </c>
      <c r="C233" s="76" t="s">
        <v>415</v>
      </c>
      <c r="D233" s="77">
        <v>28.25</v>
      </c>
      <c r="E233" s="84" t="s">
        <v>341</v>
      </c>
      <c r="F233" s="77">
        <v>0</v>
      </c>
      <c r="G233" s="78">
        <f>D233*F233</f>
        <v>0</v>
      </c>
      <c r="H233" s="78">
        <f>SUM(G233)</f>
        <v>0</v>
      </c>
    </row>
    <row r="234" spans="2:8" s="30" customFormat="1" ht="15">
      <c r="B234" s="75">
        <f>B233+0.001</f>
        <v>10.120999999999933</v>
      </c>
      <c r="C234" s="76" t="s">
        <v>416</v>
      </c>
      <c r="D234" s="77">
        <v>141.96</v>
      </c>
      <c r="E234" s="84" t="s">
        <v>341</v>
      </c>
      <c r="F234" s="77">
        <v>0</v>
      </c>
      <c r="G234" s="78">
        <f>D234*F234</f>
        <v>0</v>
      </c>
      <c r="H234" s="78">
        <f>SUM(G234)</f>
        <v>0</v>
      </c>
    </row>
    <row r="235" spans="2:8" s="30" customFormat="1" ht="15">
      <c r="B235" s="75">
        <f>B234+0.001</f>
        <v>10.121999999999932</v>
      </c>
      <c r="C235" s="76" t="s">
        <v>417</v>
      </c>
      <c r="D235" s="77">
        <v>133.75</v>
      </c>
      <c r="E235" s="84" t="s">
        <v>341</v>
      </c>
      <c r="F235" s="77">
        <v>0</v>
      </c>
      <c r="G235" s="78">
        <f>D235*F235</f>
        <v>0</v>
      </c>
      <c r="H235" s="78">
        <f>SUM(G235)</f>
        <v>0</v>
      </c>
    </row>
    <row r="236" spans="2:8" s="30" customFormat="1" ht="15">
      <c r="B236" s="75">
        <f>B235+0.001</f>
        <v>10.122999999999932</v>
      </c>
      <c r="C236" s="76" t="s">
        <v>418</v>
      </c>
      <c r="D236" s="77">
        <v>65.92</v>
      </c>
      <c r="E236" s="84" t="s">
        <v>341</v>
      </c>
      <c r="F236" s="77">
        <v>0</v>
      </c>
      <c r="G236" s="78">
        <f>D236*F236</f>
        <v>0</v>
      </c>
      <c r="H236" s="78">
        <f>SUM(G236)</f>
        <v>0</v>
      </c>
    </row>
    <row r="237" spans="2:8" s="30" customFormat="1" ht="13.5">
      <c r="B237" s="29"/>
      <c r="C237" s="48"/>
      <c r="D237" s="3"/>
      <c r="E237" s="43"/>
      <c r="F237" s="3"/>
      <c r="G237" s="31"/>
      <c r="H237" s="33"/>
    </row>
    <row r="238" spans="2:8" s="30" customFormat="1" ht="29.25">
      <c r="B238" s="29"/>
      <c r="C238" s="83" t="s">
        <v>419</v>
      </c>
      <c r="D238" s="3"/>
      <c r="E238" s="43"/>
      <c r="F238" s="3"/>
      <c r="G238" s="31"/>
      <c r="H238" s="33"/>
    </row>
    <row r="239" spans="2:8" s="30" customFormat="1" ht="30">
      <c r="B239" s="75">
        <f>B236+0.001</f>
        <v>10.123999999999931</v>
      </c>
      <c r="C239" s="76" t="s">
        <v>421</v>
      </c>
      <c r="D239" s="77">
        <v>1</v>
      </c>
      <c r="E239" s="79" t="s">
        <v>53</v>
      </c>
      <c r="F239" s="77">
        <v>0</v>
      </c>
      <c r="G239" s="78">
        <f>D239*F239</f>
        <v>0</v>
      </c>
      <c r="H239" s="78">
        <f>SUM(G239)</f>
        <v>0</v>
      </c>
    </row>
    <row r="240" spans="2:8" s="30" customFormat="1" ht="15">
      <c r="B240" s="75">
        <f>B239+0.001</f>
        <v>10.12499999999993</v>
      </c>
      <c r="C240" s="76" t="s">
        <v>422</v>
      </c>
      <c r="D240" s="77">
        <v>2</v>
      </c>
      <c r="E240" s="79" t="s">
        <v>53</v>
      </c>
      <c r="F240" s="77">
        <v>0</v>
      </c>
      <c r="G240" s="78">
        <f>D240*F240</f>
        <v>0</v>
      </c>
      <c r="H240" s="78">
        <f>SUM(G240)</f>
        <v>0</v>
      </c>
    </row>
    <row r="241" spans="2:8" s="30" customFormat="1" ht="15">
      <c r="B241" s="75">
        <f>B240+0.001</f>
        <v>10.12599999999993</v>
      </c>
      <c r="C241" s="76" t="s">
        <v>423</v>
      </c>
      <c r="D241" s="77">
        <v>1</v>
      </c>
      <c r="E241" s="79" t="s">
        <v>53</v>
      </c>
      <c r="F241" s="77">
        <v>0</v>
      </c>
      <c r="G241" s="78">
        <f>D241*F241</f>
        <v>0</v>
      </c>
      <c r="H241" s="78">
        <f>SUM(G241)</f>
        <v>0</v>
      </c>
    </row>
    <row r="242" spans="2:8" s="30" customFormat="1" ht="15">
      <c r="B242" s="75">
        <f>B241+0.001</f>
        <v>10.12699999999993</v>
      </c>
      <c r="C242" s="76" t="s">
        <v>424</v>
      </c>
      <c r="D242" s="77">
        <v>1</v>
      </c>
      <c r="E242" s="79" t="s">
        <v>53</v>
      </c>
      <c r="F242" s="77">
        <v>0</v>
      </c>
      <c r="G242" s="78">
        <f>D242*F242</f>
        <v>0</v>
      </c>
      <c r="H242" s="78">
        <f>SUM(G242)</f>
        <v>0</v>
      </c>
    </row>
    <row r="243" spans="2:8" s="30" customFormat="1" ht="13.5">
      <c r="B243" s="29"/>
      <c r="C243" s="48"/>
      <c r="D243" s="3"/>
      <c r="E243" s="43"/>
      <c r="F243" s="3"/>
      <c r="G243" s="31"/>
      <c r="H243" s="33"/>
    </row>
    <row r="244" spans="2:8" s="30" customFormat="1" ht="31.5">
      <c r="B244" s="29"/>
      <c r="C244" s="85" t="s">
        <v>425</v>
      </c>
      <c r="D244" s="3"/>
      <c r="E244" s="43"/>
      <c r="F244" s="3"/>
      <c r="G244" s="31"/>
      <c r="H244" s="33"/>
    </row>
    <row r="245" spans="2:8" s="30" customFormat="1" ht="15">
      <c r="B245" s="75">
        <f>B242+0.001</f>
        <v>10.127999999999929</v>
      </c>
      <c r="C245" s="76" t="s">
        <v>426</v>
      </c>
      <c r="D245" s="77">
        <v>1</v>
      </c>
      <c r="E245" s="79" t="s">
        <v>53</v>
      </c>
      <c r="F245" s="77">
        <v>0</v>
      </c>
      <c r="G245" s="78">
        <f>D245*F245</f>
        <v>0</v>
      </c>
      <c r="H245" s="78">
        <f>SUM(G245)</f>
        <v>0</v>
      </c>
    </row>
    <row r="246" spans="2:8" s="30" customFormat="1" ht="15">
      <c r="B246" s="75">
        <f>B245+0.001</f>
        <v>10.128999999999929</v>
      </c>
      <c r="C246" s="76" t="s">
        <v>427</v>
      </c>
      <c r="D246" s="77">
        <v>1</v>
      </c>
      <c r="E246" s="79" t="s">
        <v>53</v>
      </c>
      <c r="F246" s="77">
        <v>0</v>
      </c>
      <c r="G246" s="78">
        <f>D246*F246</f>
        <v>0</v>
      </c>
      <c r="H246" s="78">
        <f>SUM(G246)</f>
        <v>0</v>
      </c>
    </row>
    <row r="247" spans="2:8" s="30" customFormat="1" ht="29.25">
      <c r="B247" s="29"/>
      <c r="C247" s="76" t="s">
        <v>428</v>
      </c>
      <c r="D247" s="3"/>
      <c r="E247" s="43"/>
      <c r="F247" s="3"/>
      <c r="G247" s="31"/>
      <c r="H247" s="33"/>
    </row>
    <row r="248" spans="2:8" s="30" customFormat="1" ht="15">
      <c r="B248" s="75">
        <f>B246+0.001</f>
        <v>10.129999999999928</v>
      </c>
      <c r="C248" s="76" t="s">
        <v>429</v>
      </c>
      <c r="D248" s="77">
        <v>1</v>
      </c>
      <c r="E248" s="79" t="s">
        <v>53</v>
      </c>
      <c r="F248" s="77">
        <v>0</v>
      </c>
      <c r="G248" s="78">
        <f>D248*F248</f>
        <v>0</v>
      </c>
      <c r="H248" s="78">
        <f>SUM(G248)</f>
        <v>0</v>
      </c>
    </row>
    <row r="249" spans="2:8" s="30" customFormat="1" ht="15">
      <c r="B249" s="75">
        <f>B248+0.001</f>
        <v>10.130999999999927</v>
      </c>
      <c r="C249" s="76" t="s">
        <v>430</v>
      </c>
      <c r="D249" s="77">
        <v>5</v>
      </c>
      <c r="E249" s="79" t="s">
        <v>53</v>
      </c>
      <c r="F249" s="77">
        <v>0</v>
      </c>
      <c r="G249" s="78">
        <f>D249*F249</f>
        <v>0</v>
      </c>
      <c r="H249" s="78">
        <f>SUM(G249)</f>
        <v>0</v>
      </c>
    </row>
    <row r="250" spans="2:8" s="30" customFormat="1" ht="13.5">
      <c r="B250" s="29"/>
      <c r="C250" s="48"/>
      <c r="D250" s="3"/>
      <c r="E250" s="43"/>
      <c r="F250" s="3"/>
      <c r="G250" s="31"/>
      <c r="H250" s="33"/>
    </row>
    <row r="251" spans="2:8" s="30" customFormat="1" ht="36" customHeight="1">
      <c r="B251" s="29"/>
      <c r="C251" s="135" t="s">
        <v>431</v>
      </c>
      <c r="D251" s="135"/>
      <c r="E251" s="135"/>
      <c r="F251" s="135"/>
      <c r="G251" s="135"/>
      <c r="H251" s="33"/>
    </row>
    <row r="252" spans="2:8" s="30" customFormat="1" ht="15">
      <c r="B252" s="75">
        <f>B249+0.001</f>
        <v>10.131999999999927</v>
      </c>
      <c r="C252" s="76" t="s">
        <v>432</v>
      </c>
      <c r="D252" s="77">
        <v>1</v>
      </c>
      <c r="E252" s="79" t="s">
        <v>409</v>
      </c>
      <c r="F252" s="77">
        <v>0</v>
      </c>
      <c r="G252" s="78">
        <f>D252*F252</f>
        <v>0</v>
      </c>
      <c r="H252" s="78">
        <f>SUM(G252)</f>
        <v>0</v>
      </c>
    </row>
    <row r="253" spans="2:8" s="30" customFormat="1" ht="15">
      <c r="B253" s="75"/>
      <c r="C253" s="48"/>
      <c r="D253" s="77"/>
      <c r="E253" s="43"/>
      <c r="F253" s="3"/>
      <c r="G253" s="31"/>
      <c r="H253" s="33"/>
    </row>
    <row r="254" spans="2:8" s="30" customFormat="1" ht="30.75" customHeight="1">
      <c r="B254" s="75"/>
      <c r="C254" s="136" t="s">
        <v>439</v>
      </c>
      <c r="D254" s="136"/>
      <c r="E254" s="136"/>
      <c r="F254" s="136"/>
      <c r="G254" s="136"/>
      <c r="H254" s="33"/>
    </row>
    <row r="255" spans="2:8" s="30" customFormat="1" ht="15">
      <c r="B255" s="75">
        <f>B252+0.001</f>
        <v>10.132999999999926</v>
      </c>
      <c r="C255" s="76" t="s">
        <v>433</v>
      </c>
      <c r="D255" s="77">
        <v>64</v>
      </c>
      <c r="E255" s="79" t="s">
        <v>53</v>
      </c>
      <c r="F255" s="77">
        <v>0</v>
      </c>
      <c r="G255" s="78">
        <f aca="true" t="shared" si="20" ref="G255:G262">D255*F255</f>
        <v>0</v>
      </c>
      <c r="H255" s="78">
        <f aca="true" t="shared" si="21" ref="H255:H262">SUM(G255)</f>
        <v>0</v>
      </c>
    </row>
    <row r="256" spans="2:8" s="30" customFormat="1" ht="15">
      <c r="B256" s="75">
        <f aca="true" t="shared" si="22" ref="B256:B262">B255+0.001</f>
        <v>10.133999999999926</v>
      </c>
      <c r="C256" s="76" t="s">
        <v>434</v>
      </c>
      <c r="D256" s="77">
        <v>48</v>
      </c>
      <c r="E256" s="79" t="s">
        <v>53</v>
      </c>
      <c r="F256" s="77">
        <v>0</v>
      </c>
      <c r="G256" s="78">
        <f t="shared" si="20"/>
        <v>0</v>
      </c>
      <c r="H256" s="78">
        <f t="shared" si="21"/>
        <v>0</v>
      </c>
    </row>
    <row r="257" spans="2:8" s="30" customFormat="1" ht="15">
      <c r="B257" s="75">
        <f t="shared" si="22"/>
        <v>10.134999999999925</v>
      </c>
      <c r="C257" s="76" t="s">
        <v>271</v>
      </c>
      <c r="D257" s="77">
        <v>1</v>
      </c>
      <c r="E257" s="79" t="s">
        <v>53</v>
      </c>
      <c r="F257" s="77">
        <v>0</v>
      </c>
      <c r="G257" s="78">
        <f t="shared" si="20"/>
        <v>0</v>
      </c>
      <c r="H257" s="78">
        <f t="shared" si="21"/>
        <v>0</v>
      </c>
    </row>
    <row r="258" spans="2:8" s="30" customFormat="1" ht="15">
      <c r="B258" s="75">
        <f t="shared" si="22"/>
        <v>10.135999999999925</v>
      </c>
      <c r="C258" s="76" t="s">
        <v>272</v>
      </c>
      <c r="D258" s="77">
        <v>2</v>
      </c>
      <c r="E258" s="79" t="s">
        <v>53</v>
      </c>
      <c r="F258" s="77">
        <v>0</v>
      </c>
      <c r="G258" s="78">
        <f t="shared" si="20"/>
        <v>0</v>
      </c>
      <c r="H258" s="78">
        <f t="shared" si="21"/>
        <v>0</v>
      </c>
    </row>
    <row r="259" spans="2:8" s="30" customFormat="1" ht="15">
      <c r="B259" s="75">
        <f t="shared" si="22"/>
        <v>10.136999999999924</v>
      </c>
      <c r="C259" s="76" t="s">
        <v>435</v>
      </c>
      <c r="D259" s="77">
        <v>1</v>
      </c>
      <c r="E259" s="79" t="s">
        <v>53</v>
      </c>
      <c r="F259" s="77">
        <v>0</v>
      </c>
      <c r="G259" s="78">
        <f t="shared" si="20"/>
        <v>0</v>
      </c>
      <c r="H259" s="78">
        <f t="shared" si="21"/>
        <v>0</v>
      </c>
    </row>
    <row r="260" spans="2:8" s="30" customFormat="1" ht="15">
      <c r="B260" s="75">
        <f t="shared" si="22"/>
        <v>10.137999999999924</v>
      </c>
      <c r="C260" s="76" t="s">
        <v>436</v>
      </c>
      <c r="D260" s="77">
        <v>5</v>
      </c>
      <c r="E260" s="79" t="s">
        <v>53</v>
      </c>
      <c r="F260" s="77">
        <v>0</v>
      </c>
      <c r="G260" s="78">
        <f t="shared" si="20"/>
        <v>0</v>
      </c>
      <c r="H260" s="78">
        <f t="shared" si="21"/>
        <v>0</v>
      </c>
    </row>
    <row r="261" spans="2:8" s="30" customFormat="1" ht="15">
      <c r="B261" s="75">
        <f t="shared" si="22"/>
        <v>10.138999999999923</v>
      </c>
      <c r="C261" s="76" t="s">
        <v>437</v>
      </c>
      <c r="D261" s="77">
        <v>1</v>
      </c>
      <c r="E261" s="79" t="s">
        <v>8</v>
      </c>
      <c r="F261" s="77">
        <v>0</v>
      </c>
      <c r="G261" s="78">
        <f t="shared" si="20"/>
        <v>0</v>
      </c>
      <c r="H261" s="78">
        <f t="shared" si="21"/>
        <v>0</v>
      </c>
    </row>
    <row r="262" spans="2:8" s="30" customFormat="1" ht="15">
      <c r="B262" s="75">
        <f t="shared" si="22"/>
        <v>10.139999999999922</v>
      </c>
      <c r="C262" s="76" t="s">
        <v>438</v>
      </c>
      <c r="D262" s="77">
        <v>1</v>
      </c>
      <c r="E262" s="79" t="s">
        <v>8</v>
      </c>
      <c r="F262" s="77">
        <v>0</v>
      </c>
      <c r="G262" s="78">
        <f t="shared" si="20"/>
        <v>0</v>
      </c>
      <c r="H262" s="78">
        <f t="shared" si="21"/>
        <v>0</v>
      </c>
    </row>
    <row r="263" spans="2:8" s="30" customFormat="1" ht="13.5">
      <c r="B263" s="29"/>
      <c r="C263" s="48"/>
      <c r="D263" s="3"/>
      <c r="E263" s="43"/>
      <c r="F263" s="3"/>
      <c r="G263" s="31"/>
      <c r="H263" s="33"/>
    </row>
    <row r="264" spans="2:8" s="30" customFormat="1" ht="30" customHeight="1">
      <c r="B264" s="29"/>
      <c r="C264" s="136" t="s">
        <v>440</v>
      </c>
      <c r="D264" s="136"/>
      <c r="E264" s="136"/>
      <c r="F264" s="136"/>
      <c r="G264" s="136"/>
      <c r="H264" s="33"/>
    </row>
    <row r="265" spans="2:8" s="30" customFormat="1" ht="15">
      <c r="B265" s="75">
        <f>B262+0.001</f>
        <v>10.140999999999922</v>
      </c>
      <c r="C265" s="76" t="s">
        <v>441</v>
      </c>
      <c r="D265" s="77">
        <v>11</v>
      </c>
      <c r="E265" s="79" t="s">
        <v>53</v>
      </c>
      <c r="F265" s="77">
        <v>0</v>
      </c>
      <c r="G265" s="78">
        <f aca="true" t="shared" si="23" ref="G265:G275">D265*F265</f>
        <v>0</v>
      </c>
      <c r="H265" s="78">
        <f aca="true" t="shared" si="24" ref="H265:H275">SUM(G265)</f>
        <v>0</v>
      </c>
    </row>
    <row r="266" spans="2:8" s="30" customFormat="1" ht="15">
      <c r="B266" s="75">
        <f>B265+0.001</f>
        <v>10.141999999999921</v>
      </c>
      <c r="C266" s="76" t="s">
        <v>442</v>
      </c>
      <c r="D266" s="77">
        <v>20</v>
      </c>
      <c r="E266" s="79" t="s">
        <v>53</v>
      </c>
      <c r="F266" s="77">
        <v>0</v>
      </c>
      <c r="G266" s="78">
        <f t="shared" si="23"/>
        <v>0</v>
      </c>
      <c r="H266" s="78">
        <f t="shared" si="24"/>
        <v>0</v>
      </c>
    </row>
    <row r="267" spans="2:8" s="30" customFormat="1" ht="15">
      <c r="B267" s="75">
        <f aca="true" t="shared" si="25" ref="B267:B275">B266+0.001</f>
        <v>10.14299999999992</v>
      </c>
      <c r="C267" s="76" t="s">
        <v>448</v>
      </c>
      <c r="D267" s="77">
        <v>29</v>
      </c>
      <c r="E267" s="79" t="s">
        <v>53</v>
      </c>
      <c r="F267" s="77">
        <v>0</v>
      </c>
      <c r="G267" s="78">
        <f t="shared" si="23"/>
        <v>0</v>
      </c>
      <c r="H267" s="78">
        <f t="shared" si="24"/>
        <v>0</v>
      </c>
    </row>
    <row r="268" spans="2:8" s="30" customFormat="1" ht="15">
      <c r="B268" s="75">
        <f t="shared" si="25"/>
        <v>10.14399999999992</v>
      </c>
      <c r="C268" s="76" t="s">
        <v>443</v>
      </c>
      <c r="D268" s="77">
        <v>5</v>
      </c>
      <c r="E268" s="79" t="s">
        <v>53</v>
      </c>
      <c r="F268" s="77">
        <v>0</v>
      </c>
      <c r="G268" s="78">
        <f t="shared" si="23"/>
        <v>0</v>
      </c>
      <c r="H268" s="78">
        <f t="shared" si="24"/>
        <v>0</v>
      </c>
    </row>
    <row r="269" spans="2:8" s="30" customFormat="1" ht="15">
      <c r="B269" s="75">
        <f t="shared" si="25"/>
        <v>10.14499999999992</v>
      </c>
      <c r="C269" s="76" t="s">
        <v>443</v>
      </c>
      <c r="D269" s="77">
        <v>32</v>
      </c>
      <c r="E269" s="79" t="s">
        <v>53</v>
      </c>
      <c r="F269" s="77">
        <v>0</v>
      </c>
      <c r="G269" s="78">
        <f t="shared" si="23"/>
        <v>0</v>
      </c>
      <c r="H269" s="78">
        <f t="shared" si="24"/>
        <v>0</v>
      </c>
    </row>
    <row r="270" spans="2:8" s="30" customFormat="1" ht="15">
      <c r="B270" s="75">
        <f t="shared" si="25"/>
        <v>10.145999999999919</v>
      </c>
      <c r="C270" s="76" t="s">
        <v>449</v>
      </c>
      <c r="D270" s="77">
        <v>1</v>
      </c>
      <c r="E270" s="79" t="s">
        <v>53</v>
      </c>
      <c r="F270" s="77">
        <v>0</v>
      </c>
      <c r="G270" s="78">
        <f t="shared" si="23"/>
        <v>0</v>
      </c>
      <c r="H270" s="78">
        <f t="shared" si="24"/>
        <v>0</v>
      </c>
    </row>
    <row r="271" spans="2:8" s="30" customFormat="1" ht="15">
      <c r="B271" s="75">
        <f t="shared" si="25"/>
        <v>10.146999999999919</v>
      </c>
      <c r="C271" s="76" t="s">
        <v>444</v>
      </c>
      <c r="D271" s="77">
        <v>1</v>
      </c>
      <c r="E271" s="79" t="s">
        <v>53</v>
      </c>
      <c r="F271" s="77">
        <v>0</v>
      </c>
      <c r="G271" s="78">
        <f t="shared" si="23"/>
        <v>0</v>
      </c>
      <c r="H271" s="78">
        <f t="shared" si="24"/>
        <v>0</v>
      </c>
    </row>
    <row r="272" spans="2:8" s="30" customFormat="1" ht="15">
      <c r="B272" s="75">
        <f t="shared" si="25"/>
        <v>10.147999999999918</v>
      </c>
      <c r="C272" s="76" t="s">
        <v>450</v>
      </c>
      <c r="D272" s="77">
        <v>1</v>
      </c>
      <c r="E272" s="79" t="s">
        <v>53</v>
      </c>
      <c r="F272" s="77">
        <v>0</v>
      </c>
      <c r="G272" s="78">
        <f t="shared" si="23"/>
        <v>0</v>
      </c>
      <c r="H272" s="78">
        <f t="shared" si="24"/>
        <v>0</v>
      </c>
    </row>
    <row r="273" spans="2:8" s="30" customFormat="1" ht="15">
      <c r="B273" s="75">
        <f t="shared" si="25"/>
        <v>10.148999999999917</v>
      </c>
      <c r="C273" s="76" t="s">
        <v>445</v>
      </c>
      <c r="D273" s="77">
        <v>1</v>
      </c>
      <c r="E273" s="79" t="s">
        <v>53</v>
      </c>
      <c r="F273" s="77">
        <v>0</v>
      </c>
      <c r="G273" s="78">
        <f t="shared" si="23"/>
        <v>0</v>
      </c>
      <c r="H273" s="78">
        <f t="shared" si="24"/>
        <v>0</v>
      </c>
    </row>
    <row r="274" spans="2:8" s="30" customFormat="1" ht="30">
      <c r="B274" s="75">
        <f t="shared" si="25"/>
        <v>10.149999999999917</v>
      </c>
      <c r="C274" s="76" t="s">
        <v>446</v>
      </c>
      <c r="D274" s="77">
        <v>1</v>
      </c>
      <c r="E274" s="79" t="s">
        <v>409</v>
      </c>
      <c r="F274" s="77">
        <v>0</v>
      </c>
      <c r="G274" s="78">
        <f t="shared" si="23"/>
        <v>0</v>
      </c>
      <c r="H274" s="78">
        <f t="shared" si="24"/>
        <v>0</v>
      </c>
    </row>
    <row r="275" spans="2:8" s="30" customFormat="1" ht="30">
      <c r="B275" s="75">
        <f t="shared" si="25"/>
        <v>10.150999999999916</v>
      </c>
      <c r="C275" s="76" t="s">
        <v>447</v>
      </c>
      <c r="D275" s="77">
        <v>1</v>
      </c>
      <c r="E275" s="79" t="s">
        <v>409</v>
      </c>
      <c r="F275" s="77">
        <v>0</v>
      </c>
      <c r="G275" s="78">
        <f t="shared" si="23"/>
        <v>0</v>
      </c>
      <c r="H275" s="78">
        <f t="shared" si="24"/>
        <v>0</v>
      </c>
    </row>
    <row r="276" spans="2:8" s="30" customFormat="1" ht="15">
      <c r="B276" s="29"/>
      <c r="C276" s="48"/>
      <c r="D276" s="3"/>
      <c r="E276" s="79"/>
      <c r="F276" s="3"/>
      <c r="G276" s="31"/>
      <c r="H276" s="33"/>
    </row>
    <row r="277" spans="2:8" s="30" customFormat="1" ht="55.5" customHeight="1">
      <c r="B277" s="29"/>
      <c r="C277" s="137" t="s">
        <v>451</v>
      </c>
      <c r="D277" s="137"/>
      <c r="E277" s="137"/>
      <c r="F277" s="137"/>
      <c r="G277" s="137"/>
      <c r="H277" s="33"/>
    </row>
    <row r="278" spans="2:8" s="30" customFormat="1" ht="15">
      <c r="B278" s="75">
        <f>B275+0.001</f>
        <v>10.151999999999916</v>
      </c>
      <c r="C278" s="76" t="s">
        <v>452</v>
      </c>
      <c r="D278" s="77">
        <v>1</v>
      </c>
      <c r="E278" s="79" t="s">
        <v>409</v>
      </c>
      <c r="F278" s="77">
        <v>0</v>
      </c>
      <c r="G278" s="78">
        <f>D278*F278</f>
        <v>0</v>
      </c>
      <c r="H278" s="78">
        <f>SUM(G278)</f>
        <v>0</v>
      </c>
    </row>
    <row r="279" spans="2:8" s="30" customFormat="1" ht="15">
      <c r="B279" s="75">
        <f>B278+0.001</f>
        <v>10.152999999999915</v>
      </c>
      <c r="C279" s="76" t="s">
        <v>453</v>
      </c>
      <c r="D279" s="77">
        <v>3</v>
      </c>
      <c r="E279" s="79" t="s">
        <v>53</v>
      </c>
      <c r="F279" s="77">
        <v>0</v>
      </c>
      <c r="G279" s="78">
        <f>D279*F279</f>
        <v>0</v>
      </c>
      <c r="H279" s="78">
        <f>SUM(G279)</f>
        <v>0</v>
      </c>
    </row>
    <row r="280" spans="2:8" s="30" customFormat="1" ht="13.5">
      <c r="B280" s="29"/>
      <c r="C280" s="48"/>
      <c r="D280" s="31"/>
      <c r="F280" s="3"/>
      <c r="G280" s="31"/>
      <c r="H280" s="33"/>
    </row>
    <row r="281" spans="2:8" s="30" customFormat="1" ht="15">
      <c r="B281" s="29"/>
      <c r="C281" s="74" t="s">
        <v>13</v>
      </c>
      <c r="D281" s="3"/>
      <c r="E281" s="3"/>
      <c r="F281" s="3"/>
      <c r="G281" s="31"/>
      <c r="H281" s="33"/>
    </row>
    <row r="282" spans="2:8" s="30" customFormat="1" ht="15">
      <c r="B282" s="75">
        <f>B279+0.001</f>
        <v>10.153999999999915</v>
      </c>
      <c r="C282" s="76" t="s">
        <v>44</v>
      </c>
      <c r="D282" s="77">
        <v>1</v>
      </c>
      <c r="E282" s="79" t="s">
        <v>8</v>
      </c>
      <c r="F282" s="77">
        <v>0</v>
      </c>
      <c r="G282" s="78">
        <f aca="true" t="shared" si="26" ref="G282:G295">D282*F282</f>
        <v>0</v>
      </c>
      <c r="H282" s="78">
        <f aca="true" t="shared" si="27" ref="H282:H295">SUM(G282)</f>
        <v>0</v>
      </c>
    </row>
    <row r="283" spans="2:8" s="30" customFormat="1" ht="30">
      <c r="B283" s="75">
        <f>B282+0.001</f>
        <v>10.154999999999914</v>
      </c>
      <c r="C283" s="76" t="s">
        <v>260</v>
      </c>
      <c r="D283" s="77">
        <v>29</v>
      </c>
      <c r="E283" s="79" t="s">
        <v>53</v>
      </c>
      <c r="F283" s="77">
        <v>0</v>
      </c>
      <c r="G283" s="78">
        <f t="shared" si="26"/>
        <v>0</v>
      </c>
      <c r="H283" s="78">
        <f t="shared" si="27"/>
        <v>0</v>
      </c>
    </row>
    <row r="284" spans="2:8" s="30" customFormat="1" ht="15">
      <c r="B284" s="75">
        <f>B283+0.001</f>
        <v>10.155999999999914</v>
      </c>
      <c r="C284" s="76" t="s">
        <v>259</v>
      </c>
      <c r="D284" s="77">
        <v>56.94</v>
      </c>
      <c r="E284" s="79" t="s">
        <v>454</v>
      </c>
      <c r="F284" s="77">
        <v>0</v>
      </c>
      <c r="G284" s="78">
        <f t="shared" si="26"/>
        <v>0</v>
      </c>
      <c r="H284" s="78">
        <f t="shared" si="27"/>
        <v>0</v>
      </c>
    </row>
    <row r="285" spans="2:8" s="30" customFormat="1" ht="30">
      <c r="B285" s="75">
        <f>B284+0.001</f>
        <v>10.156999999999913</v>
      </c>
      <c r="C285" s="76" t="s">
        <v>261</v>
      </c>
      <c r="D285" s="77">
        <v>37</v>
      </c>
      <c r="E285" s="79" t="s">
        <v>53</v>
      </c>
      <c r="F285" s="77">
        <v>0</v>
      </c>
      <c r="G285" s="78">
        <f t="shared" si="26"/>
        <v>0</v>
      </c>
      <c r="H285" s="78">
        <f t="shared" si="27"/>
        <v>0</v>
      </c>
    </row>
    <row r="286" spans="2:8" s="30" customFormat="1" ht="30">
      <c r="B286" s="75">
        <f>B285+0.001</f>
        <v>10.157999999999912</v>
      </c>
      <c r="C286" s="76" t="s">
        <v>262</v>
      </c>
      <c r="D286" s="77">
        <v>9</v>
      </c>
      <c r="E286" s="79" t="s">
        <v>53</v>
      </c>
      <c r="F286" s="77">
        <v>0</v>
      </c>
      <c r="G286" s="78">
        <f t="shared" si="26"/>
        <v>0</v>
      </c>
      <c r="H286" s="78">
        <f t="shared" si="27"/>
        <v>0</v>
      </c>
    </row>
    <row r="287" spans="2:8" s="30" customFormat="1" ht="15">
      <c r="B287" s="75">
        <f>B286+0.001</f>
        <v>10.158999999999912</v>
      </c>
      <c r="C287" s="76" t="s">
        <v>34</v>
      </c>
      <c r="D287" s="77">
        <v>1</v>
      </c>
      <c r="E287" s="79" t="s">
        <v>53</v>
      </c>
      <c r="F287" s="77">
        <v>0</v>
      </c>
      <c r="G287" s="78">
        <f t="shared" si="26"/>
        <v>0</v>
      </c>
      <c r="H287" s="78">
        <f t="shared" si="27"/>
        <v>0</v>
      </c>
    </row>
    <row r="288" spans="2:8" s="30" customFormat="1" ht="15">
      <c r="B288" s="75">
        <f aca="true" t="shared" si="28" ref="B288:B295">B287+0.001</f>
        <v>10.159999999999911</v>
      </c>
      <c r="C288" s="76" t="s">
        <v>11</v>
      </c>
      <c r="D288" s="77">
        <v>29</v>
      </c>
      <c r="E288" s="79" t="s">
        <v>53</v>
      </c>
      <c r="F288" s="77">
        <v>0</v>
      </c>
      <c r="G288" s="78">
        <f t="shared" si="26"/>
        <v>0</v>
      </c>
      <c r="H288" s="78">
        <f t="shared" si="27"/>
        <v>0</v>
      </c>
    </row>
    <row r="289" spans="2:8" s="30" customFormat="1" ht="15">
      <c r="B289" s="75">
        <f t="shared" si="28"/>
        <v>10.16099999999991</v>
      </c>
      <c r="C289" s="76" t="s">
        <v>32</v>
      </c>
      <c r="D289" s="77">
        <v>20</v>
      </c>
      <c r="E289" s="79" t="s">
        <v>53</v>
      </c>
      <c r="F289" s="77">
        <v>0</v>
      </c>
      <c r="G289" s="78">
        <f t="shared" si="26"/>
        <v>0</v>
      </c>
      <c r="H289" s="78">
        <f t="shared" si="27"/>
        <v>0</v>
      </c>
    </row>
    <row r="290" spans="2:8" s="30" customFormat="1" ht="15">
      <c r="B290" s="75">
        <f t="shared" si="28"/>
        <v>10.16199999999991</v>
      </c>
      <c r="C290" s="76" t="s">
        <v>12</v>
      </c>
      <c r="D290" s="77">
        <v>3</v>
      </c>
      <c r="E290" s="79" t="s">
        <v>53</v>
      </c>
      <c r="F290" s="77">
        <v>0</v>
      </c>
      <c r="G290" s="78">
        <f t="shared" si="26"/>
        <v>0</v>
      </c>
      <c r="H290" s="78">
        <f t="shared" si="27"/>
        <v>0</v>
      </c>
    </row>
    <row r="291" spans="2:8" s="30" customFormat="1" ht="15">
      <c r="B291" s="75">
        <f t="shared" si="28"/>
        <v>10.16299999999991</v>
      </c>
      <c r="C291" s="76" t="s">
        <v>33</v>
      </c>
      <c r="D291" s="77">
        <v>4</v>
      </c>
      <c r="E291" s="79" t="s">
        <v>53</v>
      </c>
      <c r="F291" s="77">
        <v>0</v>
      </c>
      <c r="G291" s="78">
        <f t="shared" si="26"/>
        <v>0</v>
      </c>
      <c r="H291" s="78">
        <f t="shared" si="27"/>
        <v>0</v>
      </c>
    </row>
    <row r="292" spans="2:8" s="30" customFormat="1" ht="15">
      <c r="B292" s="75">
        <f t="shared" si="28"/>
        <v>10.163999999999909</v>
      </c>
      <c r="C292" s="76" t="s">
        <v>39</v>
      </c>
      <c r="D292" s="77">
        <v>2</v>
      </c>
      <c r="E292" s="79" t="s">
        <v>53</v>
      </c>
      <c r="F292" s="77">
        <v>0</v>
      </c>
      <c r="G292" s="78">
        <f t="shared" si="26"/>
        <v>0</v>
      </c>
      <c r="H292" s="78">
        <f t="shared" si="27"/>
        <v>0</v>
      </c>
    </row>
    <row r="293" spans="2:8" s="30" customFormat="1" ht="15">
      <c r="B293" s="75">
        <f t="shared" si="28"/>
        <v>10.164999999999909</v>
      </c>
      <c r="C293" s="76" t="s">
        <v>35</v>
      </c>
      <c r="D293" s="77">
        <v>1</v>
      </c>
      <c r="E293" s="79" t="s">
        <v>8</v>
      </c>
      <c r="F293" s="77">
        <v>0</v>
      </c>
      <c r="G293" s="78">
        <f t="shared" si="26"/>
        <v>0</v>
      </c>
      <c r="H293" s="78">
        <f t="shared" si="27"/>
        <v>0</v>
      </c>
    </row>
    <row r="294" spans="2:8" s="30" customFormat="1" ht="15">
      <c r="B294" s="75">
        <f t="shared" si="28"/>
        <v>10.165999999999908</v>
      </c>
      <c r="C294" s="76" t="s">
        <v>36</v>
      </c>
      <c r="D294" s="77">
        <v>1</v>
      </c>
      <c r="E294" s="79" t="s">
        <v>8</v>
      </c>
      <c r="F294" s="77">
        <v>0</v>
      </c>
      <c r="G294" s="78">
        <f t="shared" si="26"/>
        <v>0</v>
      </c>
      <c r="H294" s="78">
        <f t="shared" si="27"/>
        <v>0</v>
      </c>
    </row>
    <row r="295" spans="2:8" s="30" customFormat="1" ht="15">
      <c r="B295" s="75">
        <f t="shared" si="28"/>
        <v>10.166999999999907</v>
      </c>
      <c r="C295" s="76" t="s">
        <v>37</v>
      </c>
      <c r="D295" s="77">
        <v>4</v>
      </c>
      <c r="E295" s="79" t="s">
        <v>53</v>
      </c>
      <c r="F295" s="77">
        <v>0</v>
      </c>
      <c r="G295" s="78">
        <f t="shared" si="26"/>
        <v>0</v>
      </c>
      <c r="H295" s="78">
        <f t="shared" si="27"/>
        <v>0</v>
      </c>
    </row>
    <row r="296" spans="2:8" s="30" customFormat="1" ht="13.5">
      <c r="B296" s="29"/>
      <c r="C296" s="56"/>
      <c r="D296" s="3"/>
      <c r="E296" s="3"/>
      <c r="F296" s="3"/>
      <c r="G296" s="31"/>
      <c r="H296" s="32"/>
    </row>
    <row r="297" spans="2:8" s="30" customFormat="1" ht="14.25">
      <c r="B297" s="29"/>
      <c r="C297" s="48"/>
      <c r="D297" s="130" t="s">
        <v>410</v>
      </c>
      <c r="E297" s="130"/>
      <c r="F297" s="130"/>
      <c r="G297" s="130"/>
      <c r="H297" s="68">
        <f>SUM(H97:H295)</f>
        <v>0</v>
      </c>
    </row>
    <row r="298" spans="2:8" s="30" customFormat="1" ht="13.5">
      <c r="B298" s="29"/>
      <c r="C298" s="56"/>
      <c r="D298" s="3"/>
      <c r="E298" s="3"/>
      <c r="F298" s="3"/>
      <c r="G298" s="31"/>
      <c r="H298" s="32"/>
    </row>
    <row r="299" spans="2:8" s="30" customFormat="1" ht="15">
      <c r="B299" s="29"/>
      <c r="C299" s="74"/>
      <c r="D299" s="3"/>
      <c r="E299" s="43"/>
      <c r="F299" s="3"/>
      <c r="G299" s="31"/>
      <c r="H299" s="33"/>
    </row>
    <row r="300" spans="2:9" s="27" customFormat="1" ht="15.75">
      <c r="B300" s="86">
        <v>11</v>
      </c>
      <c r="C300" s="87" t="s">
        <v>23</v>
      </c>
      <c r="D300" s="45"/>
      <c r="E300" s="4"/>
      <c r="F300" s="4"/>
      <c r="G300" s="4"/>
      <c r="H300" s="42"/>
      <c r="I300" s="7"/>
    </row>
    <row r="301" spans="2:9" s="27" customFormat="1" ht="18.75" customHeight="1">
      <c r="B301" s="46"/>
      <c r="C301" s="129" t="s">
        <v>455</v>
      </c>
      <c r="D301" s="129"/>
      <c r="E301" s="129"/>
      <c r="F301" s="4"/>
      <c r="G301" s="4"/>
      <c r="H301" s="42"/>
      <c r="I301" s="7"/>
    </row>
    <row r="302" spans="2:8" s="30" customFormat="1" ht="30">
      <c r="B302" s="75">
        <f>B300+0.0001</f>
        <v>11.0001</v>
      </c>
      <c r="C302" s="76" t="s">
        <v>200</v>
      </c>
      <c r="D302" s="77">
        <v>1</v>
      </c>
      <c r="E302" s="79" t="s">
        <v>53</v>
      </c>
      <c r="F302" s="77">
        <v>0</v>
      </c>
      <c r="G302" s="78">
        <f aca="true" t="shared" si="29" ref="G302:G310">D302*F302</f>
        <v>0</v>
      </c>
      <c r="H302" s="78">
        <f aca="true" t="shared" si="30" ref="H302:H310">SUM(G302)</f>
        <v>0</v>
      </c>
    </row>
    <row r="303" spans="2:8" s="30" customFormat="1" ht="30">
      <c r="B303" s="75">
        <f aca="true" t="shared" si="31" ref="B303:B310">B302+0.0001</f>
        <v>11.0002</v>
      </c>
      <c r="C303" s="76" t="s">
        <v>201</v>
      </c>
      <c r="D303" s="77">
        <v>46</v>
      </c>
      <c r="E303" s="79" t="s">
        <v>53</v>
      </c>
      <c r="F303" s="77">
        <v>0</v>
      </c>
      <c r="G303" s="78">
        <f t="shared" si="29"/>
        <v>0</v>
      </c>
      <c r="H303" s="78">
        <f t="shared" si="30"/>
        <v>0</v>
      </c>
    </row>
    <row r="304" spans="2:8" s="30" customFormat="1" ht="30">
      <c r="B304" s="75">
        <f t="shared" si="31"/>
        <v>11.0003</v>
      </c>
      <c r="C304" s="76" t="s">
        <v>202</v>
      </c>
      <c r="D304" s="77">
        <v>46</v>
      </c>
      <c r="E304" s="79" t="s">
        <v>53</v>
      </c>
      <c r="F304" s="77">
        <v>0</v>
      </c>
      <c r="G304" s="78">
        <f t="shared" si="29"/>
        <v>0</v>
      </c>
      <c r="H304" s="78">
        <f t="shared" si="30"/>
        <v>0</v>
      </c>
    </row>
    <row r="305" spans="2:8" s="30" customFormat="1" ht="30">
      <c r="B305" s="75">
        <f t="shared" si="31"/>
        <v>11.000399999999999</v>
      </c>
      <c r="C305" s="76" t="s">
        <v>203</v>
      </c>
      <c r="D305" s="77">
        <v>1</v>
      </c>
      <c r="E305" s="79" t="s">
        <v>53</v>
      </c>
      <c r="F305" s="77">
        <v>0</v>
      </c>
      <c r="G305" s="78">
        <f t="shared" si="29"/>
        <v>0</v>
      </c>
      <c r="H305" s="78">
        <f t="shared" si="30"/>
        <v>0</v>
      </c>
    </row>
    <row r="306" spans="2:8" s="30" customFormat="1" ht="30">
      <c r="B306" s="75">
        <f t="shared" si="31"/>
        <v>11.000499999999999</v>
      </c>
      <c r="C306" s="76" t="s">
        <v>204</v>
      </c>
      <c r="D306" s="77">
        <v>6</v>
      </c>
      <c r="E306" s="79" t="s">
        <v>53</v>
      </c>
      <c r="F306" s="77">
        <v>0</v>
      </c>
      <c r="G306" s="78">
        <f t="shared" si="29"/>
        <v>0</v>
      </c>
      <c r="H306" s="78">
        <f t="shared" si="30"/>
        <v>0</v>
      </c>
    </row>
    <row r="307" spans="2:8" s="30" customFormat="1" ht="21.75" customHeight="1">
      <c r="B307" s="75">
        <f t="shared" si="31"/>
        <v>11.000599999999999</v>
      </c>
      <c r="C307" s="88" t="s">
        <v>456</v>
      </c>
      <c r="D307" s="77">
        <v>12</v>
      </c>
      <c r="E307" s="79" t="s">
        <v>53</v>
      </c>
      <c r="F307" s="77">
        <v>0</v>
      </c>
      <c r="G307" s="78">
        <f t="shared" si="29"/>
        <v>0</v>
      </c>
      <c r="H307" s="78">
        <f t="shared" si="30"/>
        <v>0</v>
      </c>
    </row>
    <row r="308" spans="2:8" s="30" customFormat="1" ht="15">
      <c r="B308" s="75">
        <f t="shared" si="31"/>
        <v>11.000699999999998</v>
      </c>
      <c r="C308" s="76" t="s">
        <v>54</v>
      </c>
      <c r="D308" s="77">
        <v>6200</v>
      </c>
      <c r="E308" s="79" t="s">
        <v>55</v>
      </c>
      <c r="F308" s="77">
        <v>0</v>
      </c>
      <c r="G308" s="78">
        <f t="shared" si="29"/>
        <v>0</v>
      </c>
      <c r="H308" s="78">
        <f t="shared" si="30"/>
        <v>0</v>
      </c>
    </row>
    <row r="309" spans="2:8" s="30" customFormat="1" ht="15">
      <c r="B309" s="75">
        <f t="shared" si="31"/>
        <v>11.000799999999998</v>
      </c>
      <c r="C309" s="76" t="s">
        <v>56</v>
      </c>
      <c r="D309" s="77">
        <v>1</v>
      </c>
      <c r="E309" s="79" t="s">
        <v>8</v>
      </c>
      <c r="F309" s="77">
        <v>0</v>
      </c>
      <c r="G309" s="78">
        <f t="shared" si="29"/>
        <v>0</v>
      </c>
      <c r="H309" s="78">
        <f t="shared" si="30"/>
        <v>0</v>
      </c>
    </row>
    <row r="310" spans="2:8" s="30" customFormat="1" ht="15">
      <c r="B310" s="75">
        <f t="shared" si="31"/>
        <v>11.000899999999998</v>
      </c>
      <c r="C310" s="76" t="s">
        <v>58</v>
      </c>
      <c r="D310" s="77">
        <v>1</v>
      </c>
      <c r="E310" s="79" t="s">
        <v>8</v>
      </c>
      <c r="F310" s="77">
        <v>0</v>
      </c>
      <c r="G310" s="78">
        <f t="shared" si="29"/>
        <v>0</v>
      </c>
      <c r="H310" s="78">
        <f t="shared" si="30"/>
        <v>0</v>
      </c>
    </row>
    <row r="311" spans="2:9" s="27" customFormat="1" ht="13.5">
      <c r="B311" s="47"/>
      <c r="C311" s="57"/>
      <c r="D311" s="45"/>
      <c r="E311" s="4"/>
      <c r="F311" s="4"/>
      <c r="G311" s="4"/>
      <c r="H311" s="42"/>
      <c r="I311" s="7"/>
    </row>
    <row r="312" spans="2:9" s="27" customFormat="1" ht="15.75">
      <c r="B312" s="46"/>
      <c r="C312" s="82" t="s">
        <v>59</v>
      </c>
      <c r="D312" s="45"/>
      <c r="E312" s="4"/>
      <c r="F312" s="4"/>
      <c r="G312" s="4"/>
      <c r="H312" s="42"/>
      <c r="I312" s="7"/>
    </row>
    <row r="313" spans="2:8" s="30" customFormat="1" ht="15">
      <c r="B313" s="90">
        <f>B310+0.0001</f>
        <v>11.000999999999998</v>
      </c>
      <c r="C313" s="76" t="s">
        <v>60</v>
      </c>
      <c r="D313" s="77">
        <v>1</v>
      </c>
      <c r="E313" s="79" t="s">
        <v>53</v>
      </c>
      <c r="F313" s="77">
        <v>0</v>
      </c>
      <c r="G313" s="78">
        <f aca="true" t="shared" si="32" ref="G313:G322">D313*F313</f>
        <v>0</v>
      </c>
      <c r="H313" s="78">
        <f aca="true" t="shared" si="33" ref="H313:H322">SUM(G313)</f>
        <v>0</v>
      </c>
    </row>
    <row r="314" spans="2:8" s="30" customFormat="1" ht="15">
      <c r="B314" s="90">
        <f aca="true" t="shared" si="34" ref="B314:B319">B313+0.0001</f>
        <v>11.001099999999997</v>
      </c>
      <c r="C314" s="76" t="s">
        <v>61</v>
      </c>
      <c r="D314" s="77">
        <v>1</v>
      </c>
      <c r="E314" s="79" t="s">
        <v>53</v>
      </c>
      <c r="F314" s="77">
        <v>0</v>
      </c>
      <c r="G314" s="78">
        <f t="shared" si="32"/>
        <v>0</v>
      </c>
      <c r="H314" s="78">
        <f t="shared" si="33"/>
        <v>0</v>
      </c>
    </row>
    <row r="315" spans="2:8" s="30" customFormat="1" ht="15">
      <c r="B315" s="90">
        <f t="shared" si="34"/>
        <v>11.001199999999997</v>
      </c>
      <c r="C315" s="76" t="s">
        <v>62</v>
      </c>
      <c r="D315" s="77">
        <v>46</v>
      </c>
      <c r="E315" s="79" t="s">
        <v>53</v>
      </c>
      <c r="F315" s="77">
        <v>0</v>
      </c>
      <c r="G315" s="78">
        <f t="shared" si="32"/>
        <v>0</v>
      </c>
      <c r="H315" s="78">
        <f t="shared" si="33"/>
        <v>0</v>
      </c>
    </row>
    <row r="316" spans="2:8" s="30" customFormat="1" ht="15">
      <c r="B316" s="90">
        <f t="shared" si="34"/>
        <v>11.001299999999997</v>
      </c>
      <c r="C316" s="76" t="s">
        <v>63</v>
      </c>
      <c r="D316" s="77">
        <v>2</v>
      </c>
      <c r="E316" s="79" t="s">
        <v>53</v>
      </c>
      <c r="F316" s="77">
        <v>0</v>
      </c>
      <c r="G316" s="78">
        <f t="shared" si="32"/>
        <v>0</v>
      </c>
      <c r="H316" s="78">
        <f t="shared" si="33"/>
        <v>0</v>
      </c>
    </row>
    <row r="317" spans="2:8" s="30" customFormat="1" ht="15">
      <c r="B317" s="90">
        <f t="shared" si="34"/>
        <v>11.001399999999997</v>
      </c>
      <c r="C317" s="76" t="s">
        <v>64</v>
      </c>
      <c r="D317" s="77">
        <v>6</v>
      </c>
      <c r="E317" s="79" t="s">
        <v>53</v>
      </c>
      <c r="F317" s="77">
        <v>0</v>
      </c>
      <c r="G317" s="78">
        <f t="shared" si="32"/>
        <v>0</v>
      </c>
      <c r="H317" s="78">
        <f t="shared" si="33"/>
        <v>0</v>
      </c>
    </row>
    <row r="318" spans="2:8" s="30" customFormat="1" ht="15">
      <c r="B318" s="90">
        <f t="shared" si="34"/>
        <v>11.001499999999997</v>
      </c>
      <c r="C318" s="76" t="s">
        <v>65</v>
      </c>
      <c r="D318" s="77">
        <v>12</v>
      </c>
      <c r="E318" s="79" t="s">
        <v>53</v>
      </c>
      <c r="F318" s="77">
        <v>0</v>
      </c>
      <c r="G318" s="78">
        <f t="shared" si="32"/>
        <v>0</v>
      </c>
      <c r="H318" s="78">
        <f t="shared" si="33"/>
        <v>0</v>
      </c>
    </row>
    <row r="319" spans="2:8" s="30" customFormat="1" ht="15">
      <c r="B319" s="90">
        <f t="shared" si="34"/>
        <v>11.001599999999996</v>
      </c>
      <c r="C319" s="76" t="s">
        <v>66</v>
      </c>
      <c r="D319" s="77">
        <v>1</v>
      </c>
      <c r="E319" s="79" t="s">
        <v>8</v>
      </c>
      <c r="F319" s="77">
        <v>0</v>
      </c>
      <c r="G319" s="78">
        <f t="shared" si="32"/>
        <v>0</v>
      </c>
      <c r="H319" s="78">
        <f t="shared" si="33"/>
        <v>0</v>
      </c>
    </row>
    <row r="320" spans="2:8" s="30" customFormat="1" ht="30">
      <c r="B320" s="90">
        <f>B319+0.0001</f>
        <v>11.001699999999996</v>
      </c>
      <c r="C320" s="76" t="s">
        <v>457</v>
      </c>
      <c r="D320" s="77">
        <v>2</v>
      </c>
      <c r="E320" s="79" t="s">
        <v>53</v>
      </c>
      <c r="F320" s="77">
        <v>0</v>
      </c>
      <c r="G320" s="78">
        <f t="shared" si="32"/>
        <v>0</v>
      </c>
      <c r="H320" s="78">
        <f t="shared" si="33"/>
        <v>0</v>
      </c>
    </row>
    <row r="321" spans="2:8" s="30" customFormat="1" ht="15">
      <c r="B321" s="90">
        <f>B320+0.0001</f>
        <v>11.001799999999996</v>
      </c>
      <c r="C321" s="76" t="s">
        <v>67</v>
      </c>
      <c r="D321" s="77">
        <v>2</v>
      </c>
      <c r="E321" s="79" t="s">
        <v>8</v>
      </c>
      <c r="F321" s="77">
        <v>0</v>
      </c>
      <c r="G321" s="78">
        <f t="shared" si="32"/>
        <v>0</v>
      </c>
      <c r="H321" s="78">
        <f t="shared" si="33"/>
        <v>0</v>
      </c>
    </row>
    <row r="322" spans="2:8" s="30" customFormat="1" ht="15">
      <c r="B322" s="90">
        <f>B321+0.0001</f>
        <v>11.001899999999996</v>
      </c>
      <c r="C322" s="76" t="s">
        <v>68</v>
      </c>
      <c r="D322" s="77">
        <v>2</v>
      </c>
      <c r="E322" s="79" t="s">
        <v>8</v>
      </c>
      <c r="F322" s="77">
        <v>0</v>
      </c>
      <c r="G322" s="78">
        <f t="shared" si="32"/>
        <v>0</v>
      </c>
      <c r="H322" s="78">
        <f t="shared" si="33"/>
        <v>0</v>
      </c>
    </row>
    <row r="323" spans="2:7" s="30" customFormat="1" ht="13.5">
      <c r="B323" s="46"/>
      <c r="C323" s="48"/>
      <c r="E323" s="3"/>
      <c r="F323" s="3"/>
      <c r="G323" s="31"/>
    </row>
    <row r="324" spans="2:9" s="27" customFormat="1" ht="15.75">
      <c r="B324" s="46"/>
      <c r="C324" s="82" t="s">
        <v>69</v>
      </c>
      <c r="D324" s="45"/>
      <c r="E324" s="4"/>
      <c r="F324" s="4"/>
      <c r="G324" s="4"/>
      <c r="H324" s="42"/>
      <c r="I324" s="7"/>
    </row>
    <row r="325" spans="2:8" s="30" customFormat="1" ht="75">
      <c r="B325" s="90">
        <f>B322+0.0001</f>
        <v>11.001999999999995</v>
      </c>
      <c r="C325" s="76" t="s">
        <v>458</v>
      </c>
      <c r="D325" s="77">
        <v>1</v>
      </c>
      <c r="E325" s="79" t="s">
        <v>53</v>
      </c>
      <c r="F325" s="77">
        <v>0</v>
      </c>
      <c r="G325" s="78">
        <f>D325*F325</f>
        <v>0</v>
      </c>
      <c r="H325" s="78">
        <f>SUM(G325)</f>
        <v>0</v>
      </c>
    </row>
    <row r="326" spans="2:7" s="30" customFormat="1" ht="15">
      <c r="B326" s="46"/>
      <c r="C326" s="76" t="s">
        <v>75</v>
      </c>
      <c r="D326" s="3"/>
      <c r="E326" s="3"/>
      <c r="F326" s="3"/>
      <c r="G326" s="31"/>
    </row>
    <row r="327" spans="2:7" s="30" customFormat="1" ht="15">
      <c r="B327" s="46"/>
      <c r="C327" s="76" t="s">
        <v>76</v>
      </c>
      <c r="D327" s="3"/>
      <c r="E327" s="3"/>
      <c r="F327" s="3"/>
      <c r="G327" s="31"/>
    </row>
    <row r="328" spans="2:7" s="30" customFormat="1" ht="15">
      <c r="B328" s="46"/>
      <c r="C328" s="76" t="s">
        <v>77</v>
      </c>
      <c r="D328" s="3"/>
      <c r="E328" s="3"/>
      <c r="F328" s="3"/>
      <c r="G328" s="31"/>
    </row>
    <row r="329" spans="2:7" s="30" customFormat="1" ht="15">
      <c r="B329" s="46"/>
      <c r="C329" s="76" t="s">
        <v>78</v>
      </c>
      <c r="E329" s="3"/>
      <c r="F329" s="3"/>
      <c r="G329" s="31"/>
    </row>
    <row r="330" spans="2:7" s="30" customFormat="1" ht="15">
      <c r="B330" s="46"/>
      <c r="C330" s="76" t="s">
        <v>79</v>
      </c>
      <c r="E330" s="3"/>
      <c r="F330" s="3"/>
      <c r="G330" s="31"/>
    </row>
    <row r="331" spans="2:8" s="30" customFormat="1" ht="15">
      <c r="B331" s="90">
        <f>+B325+0.0001</f>
        <v>11.002099999999995</v>
      </c>
      <c r="C331" s="76" t="s">
        <v>67</v>
      </c>
      <c r="D331" s="77">
        <v>1</v>
      </c>
      <c r="E331" s="79" t="s">
        <v>8</v>
      </c>
      <c r="F331" s="77">
        <v>0</v>
      </c>
      <c r="G331" s="78">
        <f>D331*F331</f>
        <v>0</v>
      </c>
      <c r="H331" s="78">
        <f>SUM(G331)</f>
        <v>0</v>
      </c>
    </row>
    <row r="332" spans="2:8" s="30" customFormat="1" ht="15">
      <c r="B332" s="90">
        <f>+B331+0.0001</f>
        <v>11.002199999999995</v>
      </c>
      <c r="C332" s="76" t="s">
        <v>68</v>
      </c>
      <c r="D332" s="77">
        <v>1</v>
      </c>
      <c r="E332" s="79" t="s">
        <v>8</v>
      </c>
      <c r="F332" s="77">
        <v>0</v>
      </c>
      <c r="G332" s="78">
        <f>D332*F332</f>
        <v>0</v>
      </c>
      <c r="H332" s="78">
        <f>SUM(G332)</f>
        <v>0</v>
      </c>
    </row>
    <row r="333" spans="2:7" s="30" customFormat="1" ht="13.5">
      <c r="B333" s="46"/>
      <c r="C333" s="48"/>
      <c r="D333" s="3"/>
      <c r="E333" s="3"/>
      <c r="F333" s="3"/>
      <c r="G333" s="31"/>
    </row>
    <row r="334" spans="2:9" s="27" customFormat="1" ht="15.75">
      <c r="B334" s="46"/>
      <c r="C334" s="82" t="s">
        <v>70</v>
      </c>
      <c r="E334" s="4"/>
      <c r="F334" s="4"/>
      <c r="G334" s="4"/>
      <c r="H334" s="42"/>
      <c r="I334" s="7"/>
    </row>
    <row r="335" spans="2:8" s="30" customFormat="1" ht="30">
      <c r="B335" s="90">
        <f>+B332+0.0001</f>
        <v>11.002299999999995</v>
      </c>
      <c r="C335" s="76" t="s">
        <v>86</v>
      </c>
      <c r="D335" s="77">
        <v>1</v>
      </c>
      <c r="E335" s="79" t="s">
        <v>53</v>
      </c>
      <c r="F335" s="77">
        <v>0</v>
      </c>
      <c r="G335" s="78">
        <f>D335*F335</f>
        <v>0</v>
      </c>
      <c r="H335" s="78">
        <f>SUM(G335)</f>
        <v>0</v>
      </c>
    </row>
    <row r="336" spans="2:7" s="30" customFormat="1" ht="15">
      <c r="B336" s="90"/>
      <c r="C336" s="76" t="s">
        <v>87</v>
      </c>
      <c r="D336" s="77"/>
      <c r="E336" s="3"/>
      <c r="F336" s="3"/>
      <c r="G336" s="31"/>
    </row>
    <row r="337" spans="2:7" s="30" customFormat="1" ht="15">
      <c r="B337" s="90"/>
      <c r="C337" s="76" t="s">
        <v>88</v>
      </c>
      <c r="D337" s="77"/>
      <c r="E337" s="3"/>
      <c r="F337" s="3"/>
      <c r="G337" s="31"/>
    </row>
    <row r="338" spans="2:7" s="30" customFormat="1" ht="15">
      <c r="B338" s="90"/>
      <c r="C338" s="76" t="s">
        <v>80</v>
      </c>
      <c r="D338" s="77"/>
      <c r="E338" s="3"/>
      <c r="F338" s="3"/>
      <c r="G338" s="31"/>
    </row>
    <row r="339" spans="2:7" s="30" customFormat="1" ht="15">
      <c r="B339" s="90"/>
      <c r="C339" s="76" t="s">
        <v>81</v>
      </c>
      <c r="D339" s="77"/>
      <c r="E339" s="3"/>
      <c r="F339" s="3"/>
      <c r="G339" s="31"/>
    </row>
    <row r="340" spans="2:7" s="30" customFormat="1" ht="15">
      <c r="B340" s="90"/>
      <c r="C340" s="76" t="s">
        <v>82</v>
      </c>
      <c r="D340" s="77"/>
      <c r="E340" s="3"/>
      <c r="F340" s="3"/>
      <c r="G340" s="31"/>
    </row>
    <row r="341" spans="2:8" s="30" customFormat="1" ht="15">
      <c r="B341" s="90">
        <f>+B335+0.0001</f>
        <v>11.002399999999994</v>
      </c>
      <c r="C341" s="76" t="s">
        <v>67</v>
      </c>
      <c r="D341" s="77">
        <v>1</v>
      </c>
      <c r="E341" s="79" t="s">
        <v>8</v>
      </c>
      <c r="F341" s="77">
        <v>0</v>
      </c>
      <c r="G341" s="78">
        <f>D341*F341</f>
        <v>0</v>
      </c>
      <c r="H341" s="78">
        <f>SUM(G341)</f>
        <v>0</v>
      </c>
    </row>
    <row r="342" spans="2:8" s="30" customFormat="1" ht="15">
      <c r="B342" s="90">
        <f>+B341+0.0001</f>
        <v>11.002499999999994</v>
      </c>
      <c r="C342" s="76" t="s">
        <v>68</v>
      </c>
      <c r="D342" s="77">
        <v>1</v>
      </c>
      <c r="E342" s="79" t="s">
        <v>8</v>
      </c>
      <c r="F342" s="77">
        <v>0</v>
      </c>
      <c r="G342" s="78">
        <f>D342*F342</f>
        <v>0</v>
      </c>
      <c r="H342" s="78">
        <f>SUM(G342)</f>
        <v>0</v>
      </c>
    </row>
    <row r="343" spans="2:7" s="30" customFormat="1" ht="15">
      <c r="B343" s="90"/>
      <c r="C343" s="48"/>
      <c r="D343" s="77"/>
      <c r="E343" s="3"/>
      <c r="F343" s="3"/>
      <c r="G343" s="31"/>
    </row>
    <row r="344" spans="2:8" s="30" customFormat="1" ht="30">
      <c r="B344" s="90">
        <f>+B342+0.0001</f>
        <v>11.002599999999994</v>
      </c>
      <c r="C344" s="76" t="s">
        <v>89</v>
      </c>
      <c r="D344" s="77">
        <v>1</v>
      </c>
      <c r="E344" s="79" t="s">
        <v>53</v>
      </c>
      <c r="F344" s="77">
        <v>0</v>
      </c>
      <c r="G344" s="78">
        <f>D344*F344</f>
        <v>0</v>
      </c>
      <c r="H344" s="78">
        <f>SUM(G344)</f>
        <v>0</v>
      </c>
    </row>
    <row r="345" spans="2:7" s="30" customFormat="1" ht="15">
      <c r="B345" s="90"/>
      <c r="C345" s="76" t="s">
        <v>87</v>
      </c>
      <c r="D345" s="77"/>
      <c r="E345" s="3"/>
      <c r="F345" s="3"/>
      <c r="G345" s="31"/>
    </row>
    <row r="346" spans="2:7" s="30" customFormat="1" ht="15">
      <c r="B346" s="90"/>
      <c r="C346" s="76" t="s">
        <v>88</v>
      </c>
      <c r="D346" s="77"/>
      <c r="E346" s="3"/>
      <c r="F346" s="3"/>
      <c r="G346" s="31"/>
    </row>
    <row r="347" spans="2:7" s="30" customFormat="1" ht="15">
      <c r="B347" s="90"/>
      <c r="C347" s="76" t="s">
        <v>80</v>
      </c>
      <c r="D347" s="77"/>
      <c r="E347" s="3"/>
      <c r="F347" s="3"/>
      <c r="G347" s="31"/>
    </row>
    <row r="348" spans="2:7" s="30" customFormat="1" ht="15">
      <c r="B348" s="90"/>
      <c r="C348" s="76" t="s">
        <v>81</v>
      </c>
      <c r="D348" s="77"/>
      <c r="E348" s="3"/>
      <c r="F348" s="3"/>
      <c r="G348" s="31"/>
    </row>
    <row r="349" spans="2:7" s="30" customFormat="1" ht="15">
      <c r="B349" s="90"/>
      <c r="C349" s="76" t="s">
        <v>83</v>
      </c>
      <c r="D349" s="77"/>
      <c r="E349" s="3"/>
      <c r="F349" s="3"/>
      <c r="G349" s="31"/>
    </row>
    <row r="350" spans="2:8" s="30" customFormat="1" ht="15">
      <c r="B350" s="90">
        <f>+B344+0.0001</f>
        <v>11.002699999999994</v>
      </c>
      <c r="C350" s="76" t="s">
        <v>67</v>
      </c>
      <c r="D350" s="77">
        <v>1</v>
      </c>
      <c r="E350" s="79" t="s">
        <v>8</v>
      </c>
      <c r="F350" s="77">
        <v>0</v>
      </c>
      <c r="G350" s="78">
        <f>D350*F350</f>
        <v>0</v>
      </c>
      <c r="H350" s="78">
        <f>SUM(G350)</f>
        <v>0</v>
      </c>
    </row>
    <row r="351" spans="2:8" s="30" customFormat="1" ht="15">
      <c r="B351" s="90">
        <f>+B350+0.0001</f>
        <v>11.002799999999993</v>
      </c>
      <c r="C351" s="76" t="s">
        <v>68</v>
      </c>
      <c r="D351" s="77">
        <v>1</v>
      </c>
      <c r="E351" s="79" t="s">
        <v>8</v>
      </c>
      <c r="F351" s="77">
        <v>0</v>
      </c>
      <c r="G351" s="78">
        <f>D351*F351</f>
        <v>0</v>
      </c>
      <c r="H351" s="78">
        <f>SUM(G351)</f>
        <v>0</v>
      </c>
    </row>
    <row r="352" spans="2:7" s="30" customFormat="1" ht="15">
      <c r="B352" s="90"/>
      <c r="C352" s="48"/>
      <c r="D352" s="77"/>
      <c r="E352" s="3"/>
      <c r="F352" s="3"/>
      <c r="G352" s="31"/>
    </row>
    <row r="353" spans="2:8" s="30" customFormat="1" ht="30">
      <c r="B353" s="90">
        <f>+B351+0.0001</f>
        <v>11.002899999999993</v>
      </c>
      <c r="C353" s="76" t="s">
        <v>90</v>
      </c>
      <c r="D353" s="77">
        <v>1</v>
      </c>
      <c r="E353" s="79" t="s">
        <v>53</v>
      </c>
      <c r="F353" s="77">
        <v>0</v>
      </c>
      <c r="G353" s="78">
        <f>D353*F353</f>
        <v>0</v>
      </c>
      <c r="H353" s="78">
        <f>SUM(G353)</f>
        <v>0</v>
      </c>
    </row>
    <row r="354" spans="2:7" s="30" customFormat="1" ht="15">
      <c r="B354" s="90"/>
      <c r="C354" s="76" t="s">
        <v>91</v>
      </c>
      <c r="D354" s="77"/>
      <c r="E354" s="3"/>
      <c r="F354" s="3"/>
      <c r="G354" s="31"/>
    </row>
    <row r="355" spans="2:7" s="30" customFormat="1" ht="15">
      <c r="B355" s="90"/>
      <c r="C355" s="76" t="s">
        <v>88</v>
      </c>
      <c r="D355" s="77"/>
      <c r="E355" s="3"/>
      <c r="F355" s="3"/>
      <c r="G355" s="31"/>
    </row>
    <row r="356" spans="2:7" s="30" customFormat="1" ht="15">
      <c r="B356" s="90"/>
      <c r="C356" s="76" t="s">
        <v>84</v>
      </c>
      <c r="D356" s="77"/>
      <c r="E356" s="3"/>
      <c r="F356" s="3"/>
      <c r="G356" s="31"/>
    </row>
    <row r="357" spans="2:7" s="30" customFormat="1" ht="15">
      <c r="B357" s="90"/>
      <c r="C357" s="76" t="s">
        <v>85</v>
      </c>
      <c r="D357" s="77"/>
      <c r="E357" s="3"/>
      <c r="F357" s="3"/>
      <c r="G357" s="31"/>
    </row>
    <row r="358" spans="2:7" s="30" customFormat="1" ht="15">
      <c r="B358" s="91"/>
      <c r="C358" s="76" t="s">
        <v>83</v>
      </c>
      <c r="D358" s="77"/>
      <c r="E358" s="3"/>
      <c r="F358" s="3"/>
      <c r="G358" s="31"/>
    </row>
    <row r="359" spans="2:8" s="30" customFormat="1" ht="15">
      <c r="B359" s="90">
        <f>+B353+0.0001</f>
        <v>11.002999999999993</v>
      </c>
      <c r="C359" s="76" t="s">
        <v>67</v>
      </c>
      <c r="D359" s="77">
        <v>1</v>
      </c>
      <c r="E359" s="79" t="s">
        <v>8</v>
      </c>
      <c r="F359" s="77">
        <v>0</v>
      </c>
      <c r="G359" s="78">
        <f>D359*F359</f>
        <v>0</v>
      </c>
      <c r="H359" s="78">
        <f>SUM(G359)</f>
        <v>0</v>
      </c>
    </row>
    <row r="360" spans="2:8" s="30" customFormat="1" ht="15">
      <c r="B360" s="90">
        <f>+B359+0.0001</f>
        <v>11.003099999999993</v>
      </c>
      <c r="C360" s="76" t="s">
        <v>68</v>
      </c>
      <c r="D360" s="77">
        <v>1</v>
      </c>
      <c r="E360" s="79" t="s">
        <v>8</v>
      </c>
      <c r="F360" s="77">
        <v>0</v>
      </c>
      <c r="G360" s="78">
        <f>D360*F360</f>
        <v>0</v>
      </c>
      <c r="H360" s="78">
        <f>SUM(G360)</f>
        <v>0</v>
      </c>
    </row>
    <row r="361" spans="2:7" s="30" customFormat="1" ht="15">
      <c r="B361" s="90"/>
      <c r="C361" s="76"/>
      <c r="D361" s="77"/>
      <c r="E361" s="3"/>
      <c r="F361" s="3"/>
      <c r="G361" s="31"/>
    </row>
    <row r="362" spans="2:8" s="30" customFormat="1" ht="15">
      <c r="B362" s="90">
        <f>+B360+0.0001</f>
        <v>11.003199999999993</v>
      </c>
      <c r="C362" s="76" t="s">
        <v>71</v>
      </c>
      <c r="D362" s="77">
        <v>1</v>
      </c>
      <c r="E362" s="79" t="s">
        <v>53</v>
      </c>
      <c r="F362" s="77">
        <v>0</v>
      </c>
      <c r="G362" s="78">
        <f>D362*F362</f>
        <v>0</v>
      </c>
      <c r="H362" s="78">
        <f>SUM(G362)</f>
        <v>0</v>
      </c>
    </row>
    <row r="363" spans="2:8" s="30" customFormat="1" ht="15">
      <c r="B363" s="90">
        <f>+B362+0.0001</f>
        <v>11.003299999999992</v>
      </c>
      <c r="C363" s="76" t="s">
        <v>72</v>
      </c>
      <c r="D363" s="77">
        <v>1</v>
      </c>
      <c r="E363" s="79" t="s">
        <v>53</v>
      </c>
      <c r="F363" s="77">
        <v>0</v>
      </c>
      <c r="G363" s="78">
        <f>D363*F363</f>
        <v>0</v>
      </c>
      <c r="H363" s="78">
        <f>SUM(G363)</f>
        <v>0</v>
      </c>
    </row>
    <row r="364" spans="2:8" s="30" customFormat="1" ht="15">
      <c r="B364" s="90">
        <f>+B363+0.0001</f>
        <v>11.003399999999992</v>
      </c>
      <c r="C364" s="76" t="s">
        <v>67</v>
      </c>
      <c r="D364" s="77">
        <v>1</v>
      </c>
      <c r="E364" s="79" t="s">
        <v>8</v>
      </c>
      <c r="F364" s="77">
        <v>0</v>
      </c>
      <c r="G364" s="78">
        <f>D364*F364</f>
        <v>0</v>
      </c>
      <c r="H364" s="78">
        <f>SUM(G364)</f>
        <v>0</v>
      </c>
    </row>
    <row r="365" spans="2:8" s="30" customFormat="1" ht="15">
      <c r="B365" s="90">
        <f>+B364+0.0001</f>
        <v>11.003499999999992</v>
      </c>
      <c r="C365" s="76" t="s">
        <v>68</v>
      </c>
      <c r="D365" s="77">
        <v>1</v>
      </c>
      <c r="E365" s="79" t="s">
        <v>8</v>
      </c>
      <c r="F365" s="77">
        <v>0</v>
      </c>
      <c r="G365" s="78">
        <f>D365*F365</f>
        <v>0</v>
      </c>
      <c r="H365" s="78">
        <f>SUM(G365)</f>
        <v>0</v>
      </c>
    </row>
    <row r="366" spans="2:7" s="30" customFormat="1" ht="15">
      <c r="B366" s="90"/>
      <c r="C366" s="76"/>
      <c r="D366" s="77"/>
      <c r="E366" s="3"/>
      <c r="F366" s="3"/>
      <c r="G366" s="31"/>
    </row>
    <row r="367" spans="2:8" s="30" customFormat="1" ht="15">
      <c r="B367" s="90">
        <f>+B365+0.0001</f>
        <v>11.003599999999992</v>
      </c>
      <c r="C367" s="76" t="s">
        <v>73</v>
      </c>
      <c r="D367" s="77">
        <v>1</v>
      </c>
      <c r="E367" s="79" t="s">
        <v>53</v>
      </c>
      <c r="F367" s="77">
        <v>0</v>
      </c>
      <c r="G367" s="78">
        <f>D367*F367</f>
        <v>0</v>
      </c>
      <c r="H367" s="78">
        <f>SUM(G367)</f>
        <v>0</v>
      </c>
    </row>
    <row r="368" spans="2:8" s="30" customFormat="1" ht="15">
      <c r="B368" s="90">
        <f>+B367+0.0001</f>
        <v>11.003699999999991</v>
      </c>
      <c r="C368" s="76" t="s">
        <v>67</v>
      </c>
      <c r="D368" s="77">
        <v>1</v>
      </c>
      <c r="E368" s="79" t="s">
        <v>8</v>
      </c>
      <c r="F368" s="77">
        <v>0</v>
      </c>
      <c r="G368" s="78">
        <f>D368*F368</f>
        <v>0</v>
      </c>
      <c r="H368" s="78">
        <f>SUM(G368)</f>
        <v>0</v>
      </c>
    </row>
    <row r="369" spans="2:8" s="30" customFormat="1" ht="15">
      <c r="B369" s="90">
        <f>+B368+0.0001</f>
        <v>11.003799999999991</v>
      </c>
      <c r="C369" s="76" t="s">
        <v>74</v>
      </c>
      <c r="D369" s="77">
        <v>1</v>
      </c>
      <c r="E369" s="79" t="s">
        <v>8</v>
      </c>
      <c r="F369" s="77">
        <v>0</v>
      </c>
      <c r="G369" s="78">
        <f>D369*F369</f>
        <v>0</v>
      </c>
      <c r="H369" s="78">
        <f>SUM(G369)</f>
        <v>0</v>
      </c>
    </row>
    <row r="370" spans="2:7" s="30" customFormat="1" ht="13.5">
      <c r="B370" s="46"/>
      <c r="C370" s="48"/>
      <c r="D370" s="3"/>
      <c r="E370" s="3"/>
      <c r="F370" s="3"/>
      <c r="G370" s="31"/>
    </row>
    <row r="371" spans="2:9" s="27" customFormat="1" ht="15.75">
      <c r="B371" s="46"/>
      <c r="C371" s="82" t="s">
        <v>92</v>
      </c>
      <c r="D371" s="4"/>
      <c r="F371" s="4"/>
      <c r="G371" s="4"/>
      <c r="H371" s="42"/>
      <c r="I371" s="7"/>
    </row>
    <row r="372" spans="2:8" s="30" customFormat="1" ht="60">
      <c r="B372" s="90">
        <f>+B369+0.0001</f>
        <v>11.003899999999991</v>
      </c>
      <c r="C372" s="76" t="s">
        <v>460</v>
      </c>
      <c r="D372" s="77">
        <v>20</v>
      </c>
      <c r="E372" s="77" t="s">
        <v>93</v>
      </c>
      <c r="F372" s="77">
        <v>0</v>
      </c>
      <c r="G372" s="78">
        <f aca="true" t="shared" si="35" ref="G372:G383">D372*F372</f>
        <v>0</v>
      </c>
      <c r="H372" s="78">
        <f>SUM(G372)</f>
        <v>0</v>
      </c>
    </row>
    <row r="373" spans="2:8" s="30" customFormat="1" ht="15">
      <c r="B373" s="90">
        <f>+B372+0.0001</f>
        <v>11.00399999999999</v>
      </c>
      <c r="C373" s="76" t="s">
        <v>94</v>
      </c>
      <c r="D373" s="77">
        <v>60</v>
      </c>
      <c r="E373" s="77" t="s">
        <v>93</v>
      </c>
      <c r="F373" s="77">
        <v>0</v>
      </c>
      <c r="G373" s="78">
        <f t="shared" si="35"/>
        <v>0</v>
      </c>
      <c r="H373" s="78">
        <f>SUM(G373)</f>
        <v>0</v>
      </c>
    </row>
    <row r="374" spans="2:7" s="30" customFormat="1" ht="15">
      <c r="B374" s="90">
        <f>+B373+0.0001</f>
        <v>11.00409999999999</v>
      </c>
      <c r="C374" s="76" t="s">
        <v>95</v>
      </c>
      <c r="D374" s="77">
        <v>20</v>
      </c>
      <c r="E374" s="77" t="s">
        <v>93</v>
      </c>
      <c r="F374" s="77">
        <v>0</v>
      </c>
      <c r="G374" s="78">
        <f t="shared" si="35"/>
        <v>0</v>
      </c>
    </row>
    <row r="375" spans="2:8" s="30" customFormat="1" ht="15">
      <c r="B375" s="90">
        <f aca="true" t="shared" si="36" ref="B375:B383">+B374+0.0001</f>
        <v>11.00419999999999</v>
      </c>
      <c r="C375" s="76" t="s">
        <v>96</v>
      </c>
      <c r="D375" s="77">
        <v>20</v>
      </c>
      <c r="E375" s="77" t="s">
        <v>93</v>
      </c>
      <c r="F375" s="77">
        <v>0</v>
      </c>
      <c r="G375" s="78">
        <f t="shared" si="35"/>
        <v>0</v>
      </c>
      <c r="H375" s="78">
        <f>SUM(G375)</f>
        <v>0</v>
      </c>
    </row>
    <row r="376" spans="2:8" s="30" customFormat="1" ht="15">
      <c r="B376" s="90">
        <f t="shared" si="36"/>
        <v>11.00429999999999</v>
      </c>
      <c r="C376" s="76" t="s">
        <v>97</v>
      </c>
      <c r="D376" s="77">
        <v>4</v>
      </c>
      <c r="E376" s="77" t="s">
        <v>53</v>
      </c>
      <c r="F376" s="77">
        <v>0</v>
      </c>
      <c r="G376" s="78">
        <f t="shared" si="35"/>
        <v>0</v>
      </c>
      <c r="H376" s="78">
        <f>SUM(G376)</f>
        <v>0</v>
      </c>
    </row>
    <row r="377" spans="2:8" s="30" customFormat="1" ht="15">
      <c r="B377" s="90">
        <f t="shared" si="36"/>
        <v>11.00439999999999</v>
      </c>
      <c r="C377" s="76" t="s">
        <v>97</v>
      </c>
      <c r="D377" s="77">
        <v>2</v>
      </c>
      <c r="E377" s="77" t="s">
        <v>53</v>
      </c>
      <c r="F377" s="77">
        <v>0</v>
      </c>
      <c r="G377" s="78">
        <f t="shared" si="35"/>
        <v>0</v>
      </c>
      <c r="H377" s="78">
        <f>SUM(G377)</f>
        <v>0</v>
      </c>
    </row>
    <row r="378" spans="2:8" s="30" customFormat="1" ht="15">
      <c r="B378" s="90">
        <f t="shared" si="36"/>
        <v>11.00449999999999</v>
      </c>
      <c r="C378" s="76" t="s">
        <v>98</v>
      </c>
      <c r="D378" s="77">
        <v>6</v>
      </c>
      <c r="E378" s="77" t="s">
        <v>53</v>
      </c>
      <c r="F378" s="77">
        <v>0</v>
      </c>
      <c r="G378" s="78">
        <f t="shared" si="35"/>
        <v>0</v>
      </c>
      <c r="H378" s="78">
        <f>SUM(G378)</f>
        <v>0</v>
      </c>
    </row>
    <row r="379" spans="2:8" s="30" customFormat="1" ht="15">
      <c r="B379" s="90">
        <f t="shared" si="36"/>
        <v>11.00459999999999</v>
      </c>
      <c r="C379" s="76" t="s">
        <v>99</v>
      </c>
      <c r="D379" s="77">
        <v>10</v>
      </c>
      <c r="E379" s="77" t="s">
        <v>53</v>
      </c>
      <c r="F379" s="77">
        <v>0</v>
      </c>
      <c r="G379" s="78">
        <f t="shared" si="35"/>
        <v>0</v>
      </c>
      <c r="H379" s="78">
        <f>SUM(G379)</f>
        <v>0</v>
      </c>
    </row>
    <row r="380" spans="2:7" s="30" customFormat="1" ht="15">
      <c r="B380" s="90">
        <f t="shared" si="36"/>
        <v>11.004699999999989</v>
      </c>
      <c r="C380" s="76" t="s">
        <v>100</v>
      </c>
      <c r="D380" s="77">
        <v>12</v>
      </c>
      <c r="E380" s="77" t="s">
        <v>53</v>
      </c>
      <c r="F380" s="77">
        <v>0</v>
      </c>
      <c r="G380" s="78">
        <f t="shared" si="35"/>
        <v>0</v>
      </c>
    </row>
    <row r="381" spans="2:8" s="30" customFormat="1" ht="15">
      <c r="B381" s="90">
        <f t="shared" si="36"/>
        <v>11.004799999999989</v>
      </c>
      <c r="C381" s="76" t="s">
        <v>101</v>
      </c>
      <c r="D381" s="77">
        <v>12</v>
      </c>
      <c r="E381" s="77" t="s">
        <v>53</v>
      </c>
      <c r="F381" s="77">
        <v>0</v>
      </c>
      <c r="G381" s="78">
        <f t="shared" si="35"/>
        <v>0</v>
      </c>
      <c r="H381" s="78">
        <f>SUM(G381)</f>
        <v>0</v>
      </c>
    </row>
    <row r="382" spans="2:8" s="30" customFormat="1" ht="15">
      <c r="B382" s="90">
        <f t="shared" si="36"/>
        <v>11.004899999999989</v>
      </c>
      <c r="C382" s="76" t="s">
        <v>102</v>
      </c>
      <c r="D382" s="77">
        <v>1</v>
      </c>
      <c r="E382" s="77" t="s">
        <v>53</v>
      </c>
      <c r="F382" s="77">
        <v>0</v>
      </c>
      <c r="G382" s="78">
        <f t="shared" si="35"/>
        <v>0</v>
      </c>
      <c r="H382" s="78">
        <f>SUM(G382)</f>
        <v>0</v>
      </c>
    </row>
    <row r="383" spans="2:8" s="30" customFormat="1" ht="15">
      <c r="B383" s="90">
        <f t="shared" si="36"/>
        <v>11.004999999999988</v>
      </c>
      <c r="C383" s="76" t="s">
        <v>103</v>
      </c>
      <c r="D383" s="77">
        <v>1</v>
      </c>
      <c r="E383" s="77" t="s">
        <v>53</v>
      </c>
      <c r="F383" s="77">
        <v>0</v>
      </c>
      <c r="G383" s="78">
        <f t="shared" si="35"/>
        <v>0</v>
      </c>
      <c r="H383" s="78">
        <f>SUM(G383)</f>
        <v>0</v>
      </c>
    </row>
    <row r="384" spans="2:7" s="30" customFormat="1" ht="13.5">
      <c r="B384" s="46"/>
      <c r="C384" s="48"/>
      <c r="D384" s="3"/>
      <c r="E384" s="3"/>
      <c r="F384" s="3"/>
      <c r="G384" s="31"/>
    </row>
    <row r="385" spans="2:8" s="30" customFormat="1" ht="60">
      <c r="B385" s="90">
        <f>+B383+0.0001</f>
        <v>11.005099999999988</v>
      </c>
      <c r="C385" s="76" t="s">
        <v>461</v>
      </c>
      <c r="D385" s="77">
        <v>10</v>
      </c>
      <c r="E385" s="77" t="s">
        <v>93</v>
      </c>
      <c r="F385" s="77">
        <v>0</v>
      </c>
      <c r="G385" s="77">
        <v>0</v>
      </c>
      <c r="H385" s="77">
        <v>0</v>
      </c>
    </row>
    <row r="386" spans="2:8" s="30" customFormat="1" ht="15">
      <c r="B386" s="90">
        <f>+B385+0.0001</f>
        <v>11.005199999999988</v>
      </c>
      <c r="C386" s="76" t="s">
        <v>104</v>
      </c>
      <c r="D386" s="77">
        <v>30</v>
      </c>
      <c r="E386" s="77" t="s">
        <v>93</v>
      </c>
      <c r="F386" s="77">
        <v>0</v>
      </c>
      <c r="G386" s="77">
        <v>0</v>
      </c>
      <c r="H386" s="77">
        <v>0</v>
      </c>
    </row>
    <row r="387" spans="2:8" s="30" customFormat="1" ht="15">
      <c r="B387" s="90">
        <f aca="true" t="shared" si="37" ref="B387:B396">+B386+0.0001</f>
        <v>11.005299999999988</v>
      </c>
      <c r="C387" s="76" t="s">
        <v>105</v>
      </c>
      <c r="D387" s="77">
        <v>10</v>
      </c>
      <c r="E387" s="77" t="s">
        <v>93</v>
      </c>
      <c r="F387" s="77">
        <v>0</v>
      </c>
      <c r="G387" s="77">
        <v>0</v>
      </c>
      <c r="H387" s="77">
        <v>0</v>
      </c>
    </row>
    <row r="388" spans="2:8" s="30" customFormat="1" ht="15">
      <c r="B388" s="90">
        <f t="shared" si="37"/>
        <v>11.005399999999987</v>
      </c>
      <c r="C388" s="76" t="s">
        <v>96</v>
      </c>
      <c r="D388" s="77">
        <v>10</v>
      </c>
      <c r="E388" s="77" t="s">
        <v>93</v>
      </c>
      <c r="F388" s="77">
        <v>0</v>
      </c>
      <c r="G388" s="77">
        <v>0</v>
      </c>
      <c r="H388" s="77">
        <v>0</v>
      </c>
    </row>
    <row r="389" spans="2:8" s="30" customFormat="1" ht="15">
      <c r="B389" s="90">
        <f t="shared" si="37"/>
        <v>11.005499999999987</v>
      </c>
      <c r="C389" s="76" t="s">
        <v>106</v>
      </c>
      <c r="D389" s="77">
        <v>4</v>
      </c>
      <c r="E389" s="77" t="s">
        <v>53</v>
      </c>
      <c r="F389" s="77">
        <v>0</v>
      </c>
      <c r="G389" s="77">
        <v>0</v>
      </c>
      <c r="H389" s="77">
        <v>0</v>
      </c>
    </row>
    <row r="390" spans="2:8" s="30" customFormat="1" ht="15">
      <c r="B390" s="90">
        <f t="shared" si="37"/>
        <v>11.005599999999987</v>
      </c>
      <c r="C390" s="76" t="s">
        <v>97</v>
      </c>
      <c r="D390" s="77">
        <v>2</v>
      </c>
      <c r="E390" s="77" t="s">
        <v>53</v>
      </c>
      <c r="F390" s="77">
        <v>0</v>
      </c>
      <c r="G390" s="77">
        <v>0</v>
      </c>
      <c r="H390" s="77">
        <v>0</v>
      </c>
    </row>
    <row r="391" spans="2:8" s="30" customFormat="1" ht="15">
      <c r="B391" s="90">
        <f t="shared" si="37"/>
        <v>11.005699999999987</v>
      </c>
      <c r="C391" s="76" t="s">
        <v>98</v>
      </c>
      <c r="D391" s="77">
        <v>6</v>
      </c>
      <c r="E391" s="77" t="s">
        <v>53</v>
      </c>
      <c r="F391" s="77">
        <v>0</v>
      </c>
      <c r="G391" s="77">
        <v>0</v>
      </c>
      <c r="H391" s="77">
        <v>0</v>
      </c>
    </row>
    <row r="392" spans="2:8" s="30" customFormat="1" ht="15">
      <c r="B392" s="90">
        <f t="shared" si="37"/>
        <v>11.005799999999986</v>
      </c>
      <c r="C392" s="76" t="s">
        <v>99</v>
      </c>
      <c r="D392" s="77">
        <v>3</v>
      </c>
      <c r="E392" s="77" t="s">
        <v>53</v>
      </c>
      <c r="F392" s="77">
        <v>0</v>
      </c>
      <c r="G392" s="77">
        <v>0</v>
      </c>
      <c r="H392" s="77">
        <v>0</v>
      </c>
    </row>
    <row r="393" spans="2:8" s="30" customFormat="1" ht="15">
      <c r="B393" s="90">
        <f t="shared" si="37"/>
        <v>11.005899999999986</v>
      </c>
      <c r="C393" s="76" t="s">
        <v>100</v>
      </c>
      <c r="D393" s="77">
        <v>4</v>
      </c>
      <c r="E393" s="77" t="s">
        <v>53</v>
      </c>
      <c r="F393" s="77">
        <v>0</v>
      </c>
      <c r="G393" s="77">
        <v>0</v>
      </c>
      <c r="H393" s="77">
        <v>0</v>
      </c>
    </row>
    <row r="394" spans="2:8" s="30" customFormat="1" ht="15">
      <c r="B394" s="90">
        <f t="shared" si="37"/>
        <v>11.005999999999986</v>
      </c>
      <c r="C394" s="76" t="s">
        <v>101</v>
      </c>
      <c r="D394" s="77">
        <v>4</v>
      </c>
      <c r="E394" s="77" t="s">
        <v>53</v>
      </c>
      <c r="F394" s="77">
        <v>0</v>
      </c>
      <c r="G394" s="77">
        <v>0</v>
      </c>
      <c r="H394" s="77">
        <v>0</v>
      </c>
    </row>
    <row r="395" spans="2:8" s="30" customFormat="1" ht="15">
      <c r="B395" s="90">
        <f t="shared" si="37"/>
        <v>11.006099999999986</v>
      </c>
      <c r="C395" s="76" t="s">
        <v>102</v>
      </c>
      <c r="D395" s="77">
        <v>1</v>
      </c>
      <c r="E395" s="77" t="s">
        <v>53</v>
      </c>
      <c r="F395" s="77">
        <v>0</v>
      </c>
      <c r="G395" s="77">
        <v>0</v>
      </c>
      <c r="H395" s="77">
        <v>0</v>
      </c>
    </row>
    <row r="396" spans="2:8" s="30" customFormat="1" ht="15">
      <c r="B396" s="90">
        <f t="shared" si="37"/>
        <v>11.006199999999986</v>
      </c>
      <c r="C396" s="76" t="s">
        <v>103</v>
      </c>
      <c r="D396" s="77">
        <v>1</v>
      </c>
      <c r="E396" s="77" t="s">
        <v>53</v>
      </c>
      <c r="F396" s="77">
        <v>0</v>
      </c>
      <c r="G396" s="77">
        <v>0</v>
      </c>
      <c r="H396" s="77">
        <v>0</v>
      </c>
    </row>
    <row r="397" spans="2:7" s="30" customFormat="1" ht="13.5">
      <c r="B397" s="46"/>
      <c r="C397" s="48"/>
      <c r="D397" s="3"/>
      <c r="E397" s="3"/>
      <c r="F397" s="3"/>
      <c r="G397" s="31"/>
    </row>
    <row r="398" spans="2:8" s="30" customFormat="1" ht="60">
      <c r="B398" s="90">
        <f>+B396+0.0001</f>
        <v>11.006299999999985</v>
      </c>
      <c r="C398" s="76" t="s">
        <v>462</v>
      </c>
      <c r="D398" s="77">
        <v>15</v>
      </c>
      <c r="E398" s="77" t="s">
        <v>93</v>
      </c>
      <c r="F398" s="77">
        <v>0</v>
      </c>
      <c r="G398" s="77">
        <v>0</v>
      </c>
      <c r="H398" s="77">
        <v>0</v>
      </c>
    </row>
    <row r="399" spans="2:8" s="30" customFormat="1" ht="15">
      <c r="B399" s="90">
        <f>+B398+0.0001</f>
        <v>11.006399999999985</v>
      </c>
      <c r="C399" s="76" t="s">
        <v>107</v>
      </c>
      <c r="D399" s="77">
        <v>90</v>
      </c>
      <c r="E399" s="77" t="s">
        <v>93</v>
      </c>
      <c r="F399" s="77">
        <v>0</v>
      </c>
      <c r="G399" s="77">
        <v>0</v>
      </c>
      <c r="H399" s="77">
        <v>0</v>
      </c>
    </row>
    <row r="400" spans="2:8" s="30" customFormat="1" ht="15">
      <c r="B400" s="90">
        <f aca="true" t="shared" si="38" ref="B400:B406">+B399+0.0001</f>
        <v>11.006499999999985</v>
      </c>
      <c r="C400" s="76" t="s">
        <v>95</v>
      </c>
      <c r="D400" s="77">
        <v>30</v>
      </c>
      <c r="E400" s="77" t="s">
        <v>93</v>
      </c>
      <c r="F400" s="77">
        <v>0</v>
      </c>
      <c r="G400" s="77">
        <v>0</v>
      </c>
      <c r="H400" s="77">
        <v>0</v>
      </c>
    </row>
    <row r="401" spans="2:8" s="30" customFormat="1" ht="15">
      <c r="B401" s="90">
        <f t="shared" si="38"/>
        <v>11.006599999999985</v>
      </c>
      <c r="C401" s="76" t="s">
        <v>108</v>
      </c>
      <c r="D401" s="77">
        <v>30</v>
      </c>
      <c r="E401" s="77" t="s">
        <v>93</v>
      </c>
      <c r="F401" s="77">
        <v>0</v>
      </c>
      <c r="G401" s="77">
        <v>0</v>
      </c>
      <c r="H401" s="77">
        <v>0</v>
      </c>
    </row>
    <row r="402" spans="2:8" s="30" customFormat="1" ht="15">
      <c r="B402" s="90">
        <f t="shared" si="38"/>
        <v>11.006699999999984</v>
      </c>
      <c r="C402" s="76" t="s">
        <v>109</v>
      </c>
      <c r="D402" s="77">
        <v>5</v>
      </c>
      <c r="E402" s="77" t="s">
        <v>53</v>
      </c>
      <c r="F402" s="77">
        <v>0</v>
      </c>
      <c r="G402" s="77">
        <v>0</v>
      </c>
      <c r="H402" s="77">
        <v>0</v>
      </c>
    </row>
    <row r="403" spans="2:8" s="30" customFormat="1" ht="15">
      <c r="B403" s="90">
        <f t="shared" si="38"/>
        <v>11.006799999999984</v>
      </c>
      <c r="C403" s="76" t="s">
        <v>110</v>
      </c>
      <c r="D403" s="77">
        <v>4</v>
      </c>
      <c r="E403" s="77" t="s">
        <v>53</v>
      </c>
      <c r="F403" s="77">
        <v>0</v>
      </c>
      <c r="G403" s="77">
        <v>0</v>
      </c>
      <c r="H403" s="77">
        <v>0</v>
      </c>
    </row>
    <row r="404" spans="2:8" s="30" customFormat="1" ht="15">
      <c r="B404" s="90">
        <f t="shared" si="38"/>
        <v>11.006899999999984</v>
      </c>
      <c r="C404" s="76" t="s">
        <v>111</v>
      </c>
      <c r="D404" s="77">
        <v>2</v>
      </c>
      <c r="E404" s="77" t="s">
        <v>53</v>
      </c>
      <c r="F404" s="77">
        <v>0</v>
      </c>
      <c r="G404" s="77">
        <v>0</v>
      </c>
      <c r="H404" s="77">
        <v>0</v>
      </c>
    </row>
    <row r="405" spans="2:8" s="30" customFormat="1" ht="15">
      <c r="B405" s="90">
        <f t="shared" si="38"/>
        <v>11.006999999999984</v>
      </c>
      <c r="C405" s="76" t="s">
        <v>102</v>
      </c>
      <c r="D405" s="77">
        <v>1</v>
      </c>
      <c r="E405" s="77" t="s">
        <v>53</v>
      </c>
      <c r="F405" s="77">
        <v>0</v>
      </c>
      <c r="G405" s="77">
        <v>0</v>
      </c>
      <c r="H405" s="77">
        <v>0</v>
      </c>
    </row>
    <row r="406" spans="2:8" s="30" customFormat="1" ht="15">
      <c r="B406" s="90">
        <f t="shared" si="38"/>
        <v>11.007099999999983</v>
      </c>
      <c r="C406" s="76" t="s">
        <v>103</v>
      </c>
      <c r="D406" s="77">
        <v>1</v>
      </c>
      <c r="E406" s="77" t="s">
        <v>53</v>
      </c>
      <c r="F406" s="77">
        <v>0</v>
      </c>
      <c r="G406" s="77">
        <v>0</v>
      </c>
      <c r="H406" s="77">
        <v>0</v>
      </c>
    </row>
    <row r="407" spans="2:7" s="30" customFormat="1" ht="15">
      <c r="B407" s="90"/>
      <c r="C407" s="48"/>
      <c r="D407" s="3"/>
      <c r="E407" s="3"/>
      <c r="F407" s="3"/>
      <c r="G407" s="31"/>
    </row>
    <row r="408" spans="2:8" s="30" customFormat="1" ht="45">
      <c r="B408" s="90">
        <f>+B406+0.0001</f>
        <v>11.007199999999983</v>
      </c>
      <c r="C408" s="76" t="s">
        <v>463</v>
      </c>
      <c r="D408" s="77">
        <v>20</v>
      </c>
      <c r="E408" s="77" t="s">
        <v>93</v>
      </c>
      <c r="F408" s="77">
        <v>0</v>
      </c>
      <c r="G408" s="77">
        <v>0</v>
      </c>
      <c r="H408" s="77">
        <v>0</v>
      </c>
    </row>
    <row r="409" spans="2:8" s="30" customFormat="1" ht="15">
      <c r="B409" s="90">
        <f>+B408+0.0001</f>
        <v>11.007299999999983</v>
      </c>
      <c r="C409" s="76" t="s">
        <v>112</v>
      </c>
      <c r="D409" s="77">
        <v>60</v>
      </c>
      <c r="E409" s="77" t="s">
        <v>93</v>
      </c>
      <c r="F409" s="77">
        <v>0</v>
      </c>
      <c r="G409" s="77">
        <v>0</v>
      </c>
      <c r="H409" s="77">
        <v>0</v>
      </c>
    </row>
    <row r="410" spans="2:8" s="30" customFormat="1" ht="15">
      <c r="B410" s="90">
        <f aca="true" t="shared" si="39" ref="B410:B420">+B409+0.0001</f>
        <v>11.007399999999983</v>
      </c>
      <c r="C410" s="76" t="s">
        <v>113</v>
      </c>
      <c r="D410" s="77">
        <v>20</v>
      </c>
      <c r="E410" s="77" t="s">
        <v>93</v>
      </c>
      <c r="F410" s="77">
        <v>0</v>
      </c>
      <c r="G410" s="77">
        <v>0</v>
      </c>
      <c r="H410" s="77">
        <v>0</v>
      </c>
    </row>
    <row r="411" spans="2:8" s="30" customFormat="1" ht="15">
      <c r="B411" s="90">
        <f t="shared" si="39"/>
        <v>11.007499999999983</v>
      </c>
      <c r="C411" s="76" t="s">
        <v>114</v>
      </c>
      <c r="D411" s="77">
        <v>20</v>
      </c>
      <c r="E411" s="77" t="s">
        <v>93</v>
      </c>
      <c r="F411" s="77">
        <v>0</v>
      </c>
      <c r="G411" s="77">
        <v>0</v>
      </c>
      <c r="H411" s="77">
        <v>0</v>
      </c>
    </row>
    <row r="412" spans="2:8" s="30" customFormat="1" ht="15">
      <c r="B412" s="90">
        <f t="shared" si="39"/>
        <v>11.007599999999982</v>
      </c>
      <c r="C412" s="76" t="s">
        <v>115</v>
      </c>
      <c r="D412" s="77">
        <v>7</v>
      </c>
      <c r="E412" s="77" t="s">
        <v>53</v>
      </c>
      <c r="F412" s="77">
        <v>0</v>
      </c>
      <c r="G412" s="77">
        <v>0</v>
      </c>
      <c r="H412" s="77">
        <v>0</v>
      </c>
    </row>
    <row r="413" spans="2:8" s="30" customFormat="1" ht="15">
      <c r="B413" s="90">
        <f t="shared" si="39"/>
        <v>11.007699999999982</v>
      </c>
      <c r="C413" s="76" t="s">
        <v>116</v>
      </c>
      <c r="D413" s="77">
        <v>4</v>
      </c>
      <c r="E413" s="77" t="s">
        <v>53</v>
      </c>
      <c r="F413" s="77">
        <v>0</v>
      </c>
      <c r="G413" s="77">
        <v>0</v>
      </c>
      <c r="H413" s="77">
        <v>0</v>
      </c>
    </row>
    <row r="414" spans="2:8" s="30" customFormat="1" ht="15">
      <c r="B414" s="90">
        <f t="shared" si="39"/>
        <v>11.007799999999982</v>
      </c>
      <c r="C414" s="76" t="s">
        <v>117</v>
      </c>
      <c r="D414" s="77">
        <v>12</v>
      </c>
      <c r="E414" s="77" t="s">
        <v>53</v>
      </c>
      <c r="F414" s="77">
        <v>0</v>
      </c>
      <c r="G414" s="77">
        <v>0</v>
      </c>
      <c r="H414" s="77">
        <v>0</v>
      </c>
    </row>
    <row r="415" spans="2:8" s="30" customFormat="1" ht="15">
      <c r="B415" s="90">
        <f t="shared" si="39"/>
        <v>11.007899999999982</v>
      </c>
      <c r="C415" s="76" t="s">
        <v>118</v>
      </c>
      <c r="D415" s="77">
        <v>14</v>
      </c>
      <c r="E415" s="77" t="s">
        <v>53</v>
      </c>
      <c r="F415" s="77">
        <v>0</v>
      </c>
      <c r="G415" s="77">
        <v>0</v>
      </c>
      <c r="H415" s="77">
        <v>0</v>
      </c>
    </row>
    <row r="416" spans="2:8" s="30" customFormat="1" ht="15">
      <c r="B416" s="90">
        <f t="shared" si="39"/>
        <v>11.007999999999981</v>
      </c>
      <c r="C416" s="76" t="s">
        <v>119</v>
      </c>
      <c r="D416" s="77">
        <v>3</v>
      </c>
      <c r="E416" s="77" t="s">
        <v>53</v>
      </c>
      <c r="F416" s="77">
        <v>0</v>
      </c>
      <c r="G416" s="77">
        <v>0</v>
      </c>
      <c r="H416" s="77">
        <v>0</v>
      </c>
    </row>
    <row r="417" spans="2:8" s="30" customFormat="1" ht="15">
      <c r="B417" s="90">
        <f t="shared" si="39"/>
        <v>11.008099999999981</v>
      </c>
      <c r="C417" s="76" t="s">
        <v>120</v>
      </c>
      <c r="D417" s="77">
        <v>14</v>
      </c>
      <c r="E417" s="77" t="s">
        <v>53</v>
      </c>
      <c r="F417" s="77">
        <v>0</v>
      </c>
      <c r="G417" s="77">
        <v>0</v>
      </c>
      <c r="H417" s="77">
        <v>0</v>
      </c>
    </row>
    <row r="418" spans="2:8" s="30" customFormat="1" ht="15">
      <c r="B418" s="90">
        <f t="shared" si="39"/>
        <v>11.008199999999981</v>
      </c>
      <c r="C418" s="76" t="s">
        <v>121</v>
      </c>
      <c r="D418" s="77">
        <v>4</v>
      </c>
      <c r="E418" s="77" t="s">
        <v>53</v>
      </c>
      <c r="F418" s="77">
        <v>0</v>
      </c>
      <c r="G418" s="77">
        <v>0</v>
      </c>
      <c r="H418" s="77">
        <v>0</v>
      </c>
    </row>
    <row r="419" spans="2:8" s="30" customFormat="1" ht="15">
      <c r="B419" s="90">
        <f t="shared" si="39"/>
        <v>11.00829999999998</v>
      </c>
      <c r="C419" s="76" t="s">
        <v>102</v>
      </c>
      <c r="D419" s="77">
        <v>1</v>
      </c>
      <c r="E419" s="77" t="s">
        <v>53</v>
      </c>
      <c r="F419" s="77">
        <v>0</v>
      </c>
      <c r="G419" s="77">
        <v>0</v>
      </c>
      <c r="H419" s="77">
        <v>0</v>
      </c>
    </row>
    <row r="420" spans="2:8" s="30" customFormat="1" ht="15">
      <c r="B420" s="90">
        <f t="shared" si="39"/>
        <v>11.00839999999998</v>
      </c>
      <c r="C420" s="76" t="s">
        <v>103</v>
      </c>
      <c r="D420" s="77">
        <v>1</v>
      </c>
      <c r="E420" s="77" t="s">
        <v>53</v>
      </c>
      <c r="F420" s="77">
        <v>0</v>
      </c>
      <c r="G420" s="77">
        <v>0</v>
      </c>
      <c r="H420" s="77">
        <v>0</v>
      </c>
    </row>
    <row r="421" spans="2:7" s="30" customFormat="1" ht="15">
      <c r="B421" s="46"/>
      <c r="C421" s="76"/>
      <c r="D421" s="3"/>
      <c r="E421" s="3"/>
      <c r="F421" s="3"/>
      <c r="G421" s="31"/>
    </row>
    <row r="422" spans="2:8" s="30" customFormat="1" ht="30">
      <c r="B422" s="90">
        <f>+B420+0.0001</f>
        <v>11.00849999999998</v>
      </c>
      <c r="C422" s="76" t="s">
        <v>464</v>
      </c>
      <c r="D422" s="77">
        <v>25</v>
      </c>
      <c r="E422" s="77" t="s">
        <v>93</v>
      </c>
      <c r="F422" s="77">
        <v>0</v>
      </c>
      <c r="G422" s="77">
        <v>0</v>
      </c>
      <c r="H422" s="77">
        <v>0</v>
      </c>
    </row>
    <row r="423" spans="2:8" s="30" customFormat="1" ht="15">
      <c r="B423" s="90">
        <f>+B422+0.0001</f>
        <v>11.00859999999998</v>
      </c>
      <c r="C423" s="76" t="s">
        <v>94</v>
      </c>
      <c r="D423" s="77">
        <v>75</v>
      </c>
      <c r="E423" s="77" t="s">
        <v>93</v>
      </c>
      <c r="F423" s="77">
        <v>0</v>
      </c>
      <c r="G423" s="77">
        <v>0</v>
      </c>
      <c r="H423" s="77">
        <v>0</v>
      </c>
    </row>
    <row r="424" spans="2:8" s="30" customFormat="1" ht="15">
      <c r="B424" s="90">
        <f aca="true" t="shared" si="40" ref="B424:B437">+B423+0.0001</f>
        <v>11.00869999999998</v>
      </c>
      <c r="C424" s="76" t="s">
        <v>95</v>
      </c>
      <c r="D424" s="77">
        <v>25</v>
      </c>
      <c r="E424" s="77" t="s">
        <v>93</v>
      </c>
      <c r="F424" s="77">
        <v>0</v>
      </c>
      <c r="G424" s="77">
        <v>0</v>
      </c>
      <c r="H424" s="77">
        <v>0</v>
      </c>
    </row>
    <row r="425" spans="2:8" s="30" customFormat="1" ht="15">
      <c r="B425" s="90">
        <f t="shared" si="40"/>
        <v>11.00879999999998</v>
      </c>
      <c r="C425" s="76" t="s">
        <v>122</v>
      </c>
      <c r="D425" s="77">
        <v>25</v>
      </c>
      <c r="E425" s="77" t="s">
        <v>93</v>
      </c>
      <c r="F425" s="77">
        <v>0</v>
      </c>
      <c r="G425" s="77">
        <v>0</v>
      </c>
      <c r="H425" s="77">
        <v>0</v>
      </c>
    </row>
    <row r="426" spans="2:8" s="30" customFormat="1" ht="15">
      <c r="B426" s="90">
        <f t="shared" si="40"/>
        <v>11.00889999999998</v>
      </c>
      <c r="C426" s="76" t="s">
        <v>123</v>
      </c>
      <c r="D426" s="77">
        <v>4</v>
      </c>
      <c r="E426" s="77" t="s">
        <v>55</v>
      </c>
      <c r="F426" s="77">
        <v>0</v>
      </c>
      <c r="G426" s="77">
        <v>0</v>
      </c>
      <c r="H426" s="77">
        <v>0</v>
      </c>
    </row>
    <row r="427" spans="2:8" s="30" customFormat="1" ht="15">
      <c r="B427" s="90">
        <f t="shared" si="40"/>
        <v>11.008999999999979</v>
      </c>
      <c r="C427" s="76" t="s">
        <v>124</v>
      </c>
      <c r="D427" s="77">
        <v>2</v>
      </c>
      <c r="E427" s="77" t="s">
        <v>53</v>
      </c>
      <c r="F427" s="77">
        <v>0</v>
      </c>
      <c r="G427" s="77">
        <v>0</v>
      </c>
      <c r="H427" s="77">
        <v>0</v>
      </c>
    </row>
    <row r="428" spans="2:8" s="30" customFormat="1" ht="15">
      <c r="B428" s="90">
        <f t="shared" si="40"/>
        <v>11.009099999999979</v>
      </c>
      <c r="C428" s="76" t="s">
        <v>125</v>
      </c>
      <c r="D428" s="77">
        <v>1</v>
      </c>
      <c r="E428" s="77" t="s">
        <v>53</v>
      </c>
      <c r="F428" s="77">
        <v>0</v>
      </c>
      <c r="G428" s="77">
        <v>0</v>
      </c>
      <c r="H428" s="77">
        <v>0</v>
      </c>
    </row>
    <row r="429" spans="2:8" s="30" customFormat="1" ht="15">
      <c r="B429" s="90">
        <f t="shared" si="40"/>
        <v>11.009199999999979</v>
      </c>
      <c r="C429" s="76" t="s">
        <v>109</v>
      </c>
      <c r="D429" s="77">
        <v>8.333333333333334</v>
      </c>
      <c r="E429" s="77" t="s">
        <v>53</v>
      </c>
      <c r="F429" s="77">
        <v>0</v>
      </c>
      <c r="G429" s="77">
        <v>0</v>
      </c>
      <c r="H429" s="77">
        <v>0</v>
      </c>
    </row>
    <row r="430" spans="2:8" s="30" customFormat="1" ht="15">
      <c r="B430" s="90">
        <f t="shared" si="40"/>
        <v>11.009299999999978</v>
      </c>
      <c r="C430" s="76" t="s">
        <v>110</v>
      </c>
      <c r="D430" s="77">
        <v>4</v>
      </c>
      <c r="E430" s="77" t="s">
        <v>53</v>
      </c>
      <c r="F430" s="77">
        <v>0</v>
      </c>
      <c r="G430" s="77">
        <v>0</v>
      </c>
      <c r="H430" s="77">
        <v>0</v>
      </c>
    </row>
    <row r="431" spans="2:8" s="30" customFormat="1" ht="15">
      <c r="B431" s="90">
        <f t="shared" si="40"/>
        <v>11.009399999999978</v>
      </c>
      <c r="C431" s="76" t="s">
        <v>126</v>
      </c>
      <c r="D431" s="77">
        <v>6</v>
      </c>
      <c r="E431" s="77" t="s">
        <v>53</v>
      </c>
      <c r="F431" s="77">
        <v>0</v>
      </c>
      <c r="G431" s="77">
        <v>0</v>
      </c>
      <c r="H431" s="77">
        <v>0</v>
      </c>
    </row>
    <row r="432" spans="2:8" s="30" customFormat="1" ht="15">
      <c r="B432" s="90">
        <f t="shared" si="40"/>
        <v>11.009499999999978</v>
      </c>
      <c r="C432" s="76" t="s">
        <v>127</v>
      </c>
      <c r="D432" s="77">
        <v>10</v>
      </c>
      <c r="E432" s="77" t="s">
        <v>53</v>
      </c>
      <c r="F432" s="77">
        <v>0</v>
      </c>
      <c r="G432" s="77">
        <v>0</v>
      </c>
      <c r="H432" s="77">
        <v>0</v>
      </c>
    </row>
    <row r="433" spans="2:8" s="30" customFormat="1" ht="15">
      <c r="B433" s="90">
        <f t="shared" si="40"/>
        <v>11.009599999999978</v>
      </c>
      <c r="C433" s="76" t="s">
        <v>119</v>
      </c>
      <c r="D433" s="77">
        <v>2</v>
      </c>
      <c r="E433" s="77" t="s">
        <v>53</v>
      </c>
      <c r="F433" s="77">
        <v>0</v>
      </c>
      <c r="G433" s="77">
        <v>0</v>
      </c>
      <c r="H433" s="77">
        <v>0</v>
      </c>
    </row>
    <row r="434" spans="2:8" s="30" customFormat="1" ht="15">
      <c r="B434" s="90">
        <f t="shared" si="40"/>
        <v>11.009699999999977</v>
      </c>
      <c r="C434" s="76" t="s">
        <v>120</v>
      </c>
      <c r="D434" s="77">
        <v>10</v>
      </c>
      <c r="E434" s="77" t="s">
        <v>53</v>
      </c>
      <c r="F434" s="77">
        <v>0</v>
      </c>
      <c r="G434" s="77">
        <v>0</v>
      </c>
      <c r="H434" s="77">
        <v>0</v>
      </c>
    </row>
    <row r="435" spans="2:8" s="30" customFormat="1" ht="15">
      <c r="B435" s="90">
        <f t="shared" si="40"/>
        <v>11.009799999999977</v>
      </c>
      <c r="C435" s="76" t="s">
        <v>111</v>
      </c>
      <c r="D435" s="77">
        <v>4</v>
      </c>
      <c r="E435" s="77" t="s">
        <v>53</v>
      </c>
      <c r="F435" s="77">
        <v>0</v>
      </c>
      <c r="G435" s="77">
        <v>0</v>
      </c>
      <c r="H435" s="77">
        <v>0</v>
      </c>
    </row>
    <row r="436" spans="2:8" s="30" customFormat="1" ht="15">
      <c r="B436" s="90">
        <f t="shared" si="40"/>
        <v>11.009899999999977</v>
      </c>
      <c r="C436" s="76" t="s">
        <v>102</v>
      </c>
      <c r="D436" s="77">
        <v>1</v>
      </c>
      <c r="E436" s="77" t="s">
        <v>53</v>
      </c>
      <c r="F436" s="77">
        <v>0</v>
      </c>
      <c r="G436" s="77">
        <v>0</v>
      </c>
      <c r="H436" s="77">
        <v>0</v>
      </c>
    </row>
    <row r="437" spans="2:8" s="30" customFormat="1" ht="15">
      <c r="B437" s="90">
        <f t="shared" si="40"/>
        <v>11.009999999999977</v>
      </c>
      <c r="C437" s="76" t="s">
        <v>103</v>
      </c>
      <c r="D437" s="77">
        <v>1</v>
      </c>
      <c r="E437" s="77" t="s">
        <v>53</v>
      </c>
      <c r="F437" s="77">
        <v>0</v>
      </c>
      <c r="G437" s="77">
        <v>0</v>
      </c>
      <c r="H437" s="77">
        <v>0</v>
      </c>
    </row>
    <row r="438" spans="2:7" s="30" customFormat="1" ht="13.5">
      <c r="B438" s="46"/>
      <c r="C438" s="48"/>
      <c r="D438" s="3"/>
      <c r="E438" s="3"/>
      <c r="F438" s="3"/>
      <c r="G438" s="31"/>
    </row>
    <row r="439" spans="2:8" s="30" customFormat="1" ht="60">
      <c r="B439" s="90">
        <f>+B437+0.0001</f>
        <v>11.010099999999976</v>
      </c>
      <c r="C439" s="76" t="s">
        <v>488</v>
      </c>
      <c r="D439" s="77">
        <v>15</v>
      </c>
      <c r="E439" s="77" t="s">
        <v>93</v>
      </c>
      <c r="F439" s="77">
        <v>0</v>
      </c>
      <c r="G439" s="77">
        <v>0</v>
      </c>
      <c r="H439" s="77">
        <v>0</v>
      </c>
    </row>
    <row r="440" spans="2:8" s="30" customFormat="1" ht="15">
      <c r="B440" s="90">
        <f>+B439+0.0001</f>
        <v>11.010199999999976</v>
      </c>
      <c r="C440" s="76" t="s">
        <v>94</v>
      </c>
      <c r="D440" s="77">
        <v>45</v>
      </c>
      <c r="E440" s="77" t="s">
        <v>93</v>
      </c>
      <c r="F440" s="77">
        <v>0</v>
      </c>
      <c r="G440" s="77">
        <v>0</v>
      </c>
      <c r="H440" s="77">
        <v>0</v>
      </c>
    </row>
    <row r="441" spans="2:8" s="30" customFormat="1" ht="15">
      <c r="B441" s="90">
        <f aca="true" t="shared" si="41" ref="B441:B454">+B440+0.0001</f>
        <v>11.010299999999976</v>
      </c>
      <c r="C441" s="76" t="s">
        <v>95</v>
      </c>
      <c r="D441" s="77">
        <v>15</v>
      </c>
      <c r="E441" s="77" t="s">
        <v>93</v>
      </c>
      <c r="F441" s="77">
        <v>0</v>
      </c>
      <c r="G441" s="77">
        <v>0</v>
      </c>
      <c r="H441" s="77">
        <v>0</v>
      </c>
    </row>
    <row r="442" spans="2:8" s="30" customFormat="1" ht="15">
      <c r="B442" s="90">
        <f t="shared" si="41"/>
        <v>11.010399999999976</v>
      </c>
      <c r="C442" s="76" t="s">
        <v>122</v>
      </c>
      <c r="D442" s="77">
        <v>15</v>
      </c>
      <c r="E442" s="77" t="s">
        <v>93</v>
      </c>
      <c r="F442" s="77">
        <v>0</v>
      </c>
      <c r="G442" s="77">
        <v>0</v>
      </c>
      <c r="H442" s="77">
        <v>0</v>
      </c>
    </row>
    <row r="443" spans="2:8" s="30" customFormat="1" ht="15">
      <c r="B443" s="90">
        <f t="shared" si="41"/>
        <v>11.010499999999976</v>
      </c>
      <c r="C443" s="76" t="s">
        <v>123</v>
      </c>
      <c r="D443" s="77">
        <v>4</v>
      </c>
      <c r="E443" s="77" t="s">
        <v>55</v>
      </c>
      <c r="F443" s="77">
        <v>0</v>
      </c>
      <c r="G443" s="77">
        <v>0</v>
      </c>
      <c r="H443" s="77">
        <v>0</v>
      </c>
    </row>
    <row r="444" spans="2:8" s="30" customFormat="1" ht="15">
      <c r="B444" s="90">
        <f t="shared" si="41"/>
        <v>11.010599999999975</v>
      </c>
      <c r="C444" s="76" t="s">
        <v>124</v>
      </c>
      <c r="D444" s="77">
        <v>2</v>
      </c>
      <c r="E444" s="77" t="s">
        <v>53</v>
      </c>
      <c r="F444" s="77">
        <v>0</v>
      </c>
      <c r="G444" s="77">
        <v>0</v>
      </c>
      <c r="H444" s="77">
        <v>0</v>
      </c>
    </row>
    <row r="445" spans="2:8" s="30" customFormat="1" ht="15">
      <c r="B445" s="90">
        <f t="shared" si="41"/>
        <v>11.010699999999975</v>
      </c>
      <c r="C445" s="76" t="s">
        <v>125</v>
      </c>
      <c r="D445" s="77">
        <v>1</v>
      </c>
      <c r="E445" s="77" t="s">
        <v>53</v>
      </c>
      <c r="F445" s="77">
        <v>0</v>
      </c>
      <c r="G445" s="77">
        <v>0</v>
      </c>
      <c r="H445" s="77">
        <v>0</v>
      </c>
    </row>
    <row r="446" spans="2:8" s="30" customFormat="1" ht="15">
      <c r="B446" s="90">
        <f t="shared" si="41"/>
        <v>11.010799999999975</v>
      </c>
      <c r="C446" s="76" t="s">
        <v>109</v>
      </c>
      <c r="D446" s="77">
        <v>5</v>
      </c>
      <c r="E446" s="77" t="s">
        <v>53</v>
      </c>
      <c r="F446" s="77">
        <v>0</v>
      </c>
      <c r="G446" s="77">
        <v>0</v>
      </c>
      <c r="H446" s="77">
        <v>0</v>
      </c>
    </row>
    <row r="447" spans="2:8" s="30" customFormat="1" ht="15">
      <c r="B447" s="90">
        <f t="shared" si="41"/>
        <v>11.010899999999975</v>
      </c>
      <c r="C447" s="76" t="s">
        <v>110</v>
      </c>
      <c r="D447" s="77">
        <v>6</v>
      </c>
      <c r="E447" s="77" t="s">
        <v>53</v>
      </c>
      <c r="F447" s="77">
        <v>0</v>
      </c>
      <c r="G447" s="77">
        <v>0</v>
      </c>
      <c r="H447" s="77">
        <v>0</v>
      </c>
    </row>
    <row r="448" spans="2:8" s="30" customFormat="1" ht="15">
      <c r="B448" s="90">
        <f t="shared" si="41"/>
        <v>11.010999999999974</v>
      </c>
      <c r="C448" s="76" t="s">
        <v>126</v>
      </c>
      <c r="D448" s="77">
        <v>8</v>
      </c>
      <c r="E448" s="77" t="s">
        <v>53</v>
      </c>
      <c r="F448" s="77">
        <v>0</v>
      </c>
      <c r="G448" s="77">
        <v>0</v>
      </c>
      <c r="H448" s="77">
        <v>0</v>
      </c>
    </row>
    <row r="449" spans="2:8" s="30" customFormat="1" ht="15">
      <c r="B449" s="90">
        <f t="shared" si="41"/>
        <v>11.011099999999974</v>
      </c>
      <c r="C449" s="76" t="s">
        <v>127</v>
      </c>
      <c r="D449" s="77">
        <v>10</v>
      </c>
      <c r="E449" s="77" t="s">
        <v>53</v>
      </c>
      <c r="F449" s="77">
        <v>0</v>
      </c>
      <c r="G449" s="77">
        <v>0</v>
      </c>
      <c r="H449" s="77">
        <v>0</v>
      </c>
    </row>
    <row r="450" spans="2:8" s="30" customFormat="1" ht="15">
      <c r="B450" s="90">
        <f t="shared" si="41"/>
        <v>11.011199999999974</v>
      </c>
      <c r="C450" s="76" t="s">
        <v>119</v>
      </c>
      <c r="D450" s="77">
        <v>2</v>
      </c>
      <c r="E450" s="77" t="s">
        <v>53</v>
      </c>
      <c r="F450" s="77">
        <v>0</v>
      </c>
      <c r="G450" s="77">
        <v>0</v>
      </c>
      <c r="H450" s="77">
        <v>0</v>
      </c>
    </row>
    <row r="451" spans="2:8" s="30" customFormat="1" ht="15">
      <c r="B451" s="90">
        <f t="shared" si="41"/>
        <v>11.011299999999974</v>
      </c>
      <c r="C451" s="76" t="s">
        <v>120</v>
      </c>
      <c r="D451" s="77">
        <v>14</v>
      </c>
      <c r="E451" s="77" t="s">
        <v>53</v>
      </c>
      <c r="F451" s="77">
        <v>0</v>
      </c>
      <c r="G451" s="77">
        <v>0</v>
      </c>
      <c r="H451" s="77">
        <v>0</v>
      </c>
    </row>
    <row r="452" spans="2:8" s="30" customFormat="1" ht="15">
      <c r="B452" s="90">
        <f t="shared" si="41"/>
        <v>11.011399999999973</v>
      </c>
      <c r="C452" s="76" t="s">
        <v>111</v>
      </c>
      <c r="D452" s="77">
        <v>6</v>
      </c>
      <c r="E452" s="77" t="s">
        <v>53</v>
      </c>
      <c r="F452" s="77">
        <v>0</v>
      </c>
      <c r="G452" s="77">
        <v>0</v>
      </c>
      <c r="H452" s="77">
        <v>0</v>
      </c>
    </row>
    <row r="453" spans="2:8" s="30" customFormat="1" ht="15">
      <c r="B453" s="90">
        <f t="shared" si="41"/>
        <v>11.011499999999973</v>
      </c>
      <c r="C453" s="76" t="s">
        <v>102</v>
      </c>
      <c r="D453" s="77">
        <v>1</v>
      </c>
      <c r="E453" s="77" t="s">
        <v>53</v>
      </c>
      <c r="F453" s="77">
        <v>0</v>
      </c>
      <c r="G453" s="77">
        <v>0</v>
      </c>
      <c r="H453" s="77">
        <v>0</v>
      </c>
    </row>
    <row r="454" spans="2:8" s="30" customFormat="1" ht="15">
      <c r="B454" s="90">
        <f t="shared" si="41"/>
        <v>11.011599999999973</v>
      </c>
      <c r="C454" s="76" t="s">
        <v>103</v>
      </c>
      <c r="D454" s="77">
        <v>1</v>
      </c>
      <c r="E454" s="77" t="s">
        <v>53</v>
      </c>
      <c r="F454" s="77">
        <v>0</v>
      </c>
      <c r="G454" s="77">
        <v>0</v>
      </c>
      <c r="H454" s="77">
        <v>0</v>
      </c>
    </row>
    <row r="455" spans="2:7" s="30" customFormat="1" ht="13.5">
      <c r="B455" s="46"/>
      <c r="C455" s="48"/>
      <c r="D455" s="3"/>
      <c r="E455" s="3"/>
      <c r="F455" s="3"/>
      <c r="G455" s="31"/>
    </row>
    <row r="456" spans="2:8" s="30" customFormat="1" ht="60">
      <c r="B456" s="90">
        <f>+B454+0.0001</f>
        <v>11.011699999999973</v>
      </c>
      <c r="C456" s="76" t="s">
        <v>470</v>
      </c>
      <c r="D456" s="77">
        <v>20</v>
      </c>
      <c r="E456" s="77" t="s">
        <v>93</v>
      </c>
      <c r="F456" s="77">
        <v>0</v>
      </c>
      <c r="G456" s="77">
        <v>0</v>
      </c>
      <c r="H456" s="77">
        <v>0</v>
      </c>
    </row>
    <row r="457" spans="2:8" s="30" customFormat="1" ht="15">
      <c r="B457" s="90">
        <f>+B456+0.0001</f>
        <v>11.011799999999972</v>
      </c>
      <c r="C457" s="76" t="s">
        <v>94</v>
      </c>
      <c r="D457" s="77">
        <v>60</v>
      </c>
      <c r="E457" s="77" t="s">
        <v>93</v>
      </c>
      <c r="F457" s="77">
        <v>0</v>
      </c>
      <c r="G457" s="77">
        <v>0</v>
      </c>
      <c r="H457" s="77">
        <v>0</v>
      </c>
    </row>
    <row r="458" spans="2:8" s="30" customFormat="1" ht="15">
      <c r="B458" s="90">
        <f aca="true" t="shared" si="42" ref="B458:B470">+B457+0.0001</f>
        <v>11.011899999999972</v>
      </c>
      <c r="C458" s="76" t="s">
        <v>95</v>
      </c>
      <c r="D458" s="77">
        <v>20</v>
      </c>
      <c r="E458" s="77" t="s">
        <v>93</v>
      </c>
      <c r="F458" s="77">
        <v>0</v>
      </c>
      <c r="G458" s="77">
        <v>0</v>
      </c>
      <c r="H458" s="77">
        <v>0</v>
      </c>
    </row>
    <row r="459" spans="2:8" s="30" customFormat="1" ht="15">
      <c r="B459" s="90">
        <f t="shared" si="42"/>
        <v>11.011999999999972</v>
      </c>
      <c r="C459" s="76" t="s">
        <v>122</v>
      </c>
      <c r="D459" s="77">
        <v>20</v>
      </c>
      <c r="E459" s="77" t="s">
        <v>93</v>
      </c>
      <c r="F459" s="77">
        <v>0</v>
      </c>
      <c r="G459" s="77">
        <v>0</v>
      </c>
      <c r="H459" s="77">
        <v>0</v>
      </c>
    </row>
    <row r="460" spans="2:8" s="30" customFormat="1" ht="15">
      <c r="B460" s="90">
        <f t="shared" si="42"/>
        <v>11.012099999999972</v>
      </c>
      <c r="C460" s="76" t="s">
        <v>128</v>
      </c>
      <c r="D460" s="77">
        <v>1</v>
      </c>
      <c r="E460" s="77" t="s">
        <v>53</v>
      </c>
      <c r="F460" s="77">
        <v>0</v>
      </c>
      <c r="G460" s="77">
        <v>0</v>
      </c>
      <c r="H460" s="77">
        <v>0</v>
      </c>
    </row>
    <row r="461" spans="2:8" s="30" customFormat="1" ht="15">
      <c r="B461" s="90">
        <f t="shared" si="42"/>
        <v>11.012199999999972</v>
      </c>
      <c r="C461" s="76" t="s">
        <v>115</v>
      </c>
      <c r="D461" s="77">
        <v>6</v>
      </c>
      <c r="E461" s="77" t="s">
        <v>53</v>
      </c>
      <c r="F461" s="77">
        <v>0</v>
      </c>
      <c r="G461" s="77">
        <v>0</v>
      </c>
      <c r="H461" s="77">
        <v>0</v>
      </c>
    </row>
    <row r="462" spans="2:8" s="30" customFormat="1" ht="15">
      <c r="B462" s="90">
        <f t="shared" si="42"/>
        <v>11.012299999999971</v>
      </c>
      <c r="C462" s="76" t="s">
        <v>116</v>
      </c>
      <c r="D462" s="77">
        <v>6</v>
      </c>
      <c r="E462" s="77" t="s">
        <v>53</v>
      </c>
      <c r="F462" s="77">
        <v>0</v>
      </c>
      <c r="G462" s="77">
        <v>0</v>
      </c>
      <c r="H462" s="77">
        <v>0</v>
      </c>
    </row>
    <row r="463" spans="2:8" s="30" customFormat="1" ht="15">
      <c r="B463" s="90">
        <f t="shared" si="42"/>
        <v>11.012399999999971</v>
      </c>
      <c r="C463" s="76" t="s">
        <v>117</v>
      </c>
      <c r="D463" s="77">
        <v>6</v>
      </c>
      <c r="E463" s="77" t="s">
        <v>53</v>
      </c>
      <c r="F463" s="77">
        <v>0</v>
      </c>
      <c r="G463" s="77">
        <v>0</v>
      </c>
      <c r="H463" s="77">
        <v>0</v>
      </c>
    </row>
    <row r="464" spans="2:8" s="30" customFormat="1" ht="15">
      <c r="B464" s="90">
        <f t="shared" si="42"/>
        <v>11.01249999999997</v>
      </c>
      <c r="C464" s="76" t="s">
        <v>118</v>
      </c>
      <c r="D464" s="77">
        <v>12</v>
      </c>
      <c r="E464" s="77" t="s">
        <v>53</v>
      </c>
      <c r="F464" s="77">
        <v>0</v>
      </c>
      <c r="G464" s="77">
        <v>0</v>
      </c>
      <c r="H464" s="77">
        <v>0</v>
      </c>
    </row>
    <row r="465" spans="2:8" s="30" customFormat="1" ht="15">
      <c r="B465" s="90">
        <f t="shared" si="42"/>
        <v>11.01259999999997</v>
      </c>
      <c r="C465" s="76" t="s">
        <v>119</v>
      </c>
      <c r="D465" s="77">
        <v>1</v>
      </c>
      <c r="E465" s="77" t="s">
        <v>53</v>
      </c>
      <c r="F465" s="77">
        <v>0</v>
      </c>
      <c r="G465" s="77">
        <v>0</v>
      </c>
      <c r="H465" s="77">
        <v>0</v>
      </c>
    </row>
    <row r="466" spans="2:8" s="30" customFormat="1" ht="15">
      <c r="B466" s="90">
        <f t="shared" si="42"/>
        <v>11.01269999999997</v>
      </c>
      <c r="C466" s="76" t="s">
        <v>120</v>
      </c>
      <c r="D466" s="77">
        <v>12</v>
      </c>
      <c r="E466" s="77" t="s">
        <v>53</v>
      </c>
      <c r="F466" s="77">
        <v>0</v>
      </c>
      <c r="G466" s="77">
        <v>0</v>
      </c>
      <c r="H466" s="77">
        <v>0</v>
      </c>
    </row>
    <row r="467" spans="2:8" s="30" customFormat="1" ht="15">
      <c r="B467" s="90">
        <f t="shared" si="42"/>
        <v>11.01279999999997</v>
      </c>
      <c r="C467" s="76" t="s">
        <v>121</v>
      </c>
      <c r="D467" s="77">
        <v>6</v>
      </c>
      <c r="E467" s="77" t="s">
        <v>53</v>
      </c>
      <c r="F467" s="77">
        <v>0</v>
      </c>
      <c r="G467" s="77">
        <v>0</v>
      </c>
      <c r="H467" s="77">
        <v>0</v>
      </c>
    </row>
    <row r="468" spans="2:8" s="30" customFormat="1" ht="15">
      <c r="B468" s="90">
        <f t="shared" si="42"/>
        <v>11.01289999999997</v>
      </c>
      <c r="C468" s="76" t="s">
        <v>102</v>
      </c>
      <c r="D468" s="77">
        <v>1</v>
      </c>
      <c r="E468" s="77" t="s">
        <v>53</v>
      </c>
      <c r="F468" s="77">
        <v>0</v>
      </c>
      <c r="G468" s="77">
        <v>0</v>
      </c>
      <c r="H468" s="77">
        <v>0</v>
      </c>
    </row>
    <row r="469" spans="2:8" s="30" customFormat="1" ht="15">
      <c r="B469" s="90">
        <f t="shared" si="42"/>
        <v>11.01299999999997</v>
      </c>
      <c r="C469" s="76" t="s">
        <v>103</v>
      </c>
      <c r="D469" s="77">
        <v>1</v>
      </c>
      <c r="E469" s="77" t="s">
        <v>53</v>
      </c>
      <c r="F469" s="77">
        <v>0</v>
      </c>
      <c r="G469" s="77">
        <v>0</v>
      </c>
      <c r="H469" s="77">
        <v>0</v>
      </c>
    </row>
    <row r="470" spans="2:8" s="30" customFormat="1" ht="15">
      <c r="B470" s="90">
        <f t="shared" si="42"/>
        <v>11.01309999999997</v>
      </c>
      <c r="C470" s="76" t="s">
        <v>129</v>
      </c>
      <c r="D470" s="77">
        <v>1</v>
      </c>
      <c r="E470" s="79" t="s">
        <v>8</v>
      </c>
      <c r="F470" s="77">
        <v>0</v>
      </c>
      <c r="G470" s="77">
        <v>0</v>
      </c>
      <c r="H470" s="77">
        <v>0</v>
      </c>
    </row>
    <row r="471" spans="2:9" s="27" customFormat="1" ht="13.5">
      <c r="B471" s="46"/>
      <c r="C471" s="57"/>
      <c r="D471" s="45"/>
      <c r="E471" s="4"/>
      <c r="F471" s="4"/>
      <c r="G471" s="4"/>
      <c r="H471" s="42"/>
      <c r="I471" s="7"/>
    </row>
    <row r="472" spans="2:9" s="27" customFormat="1" ht="15">
      <c r="B472" s="90"/>
      <c r="C472" s="96" t="s">
        <v>160</v>
      </c>
      <c r="D472" s="45"/>
      <c r="E472" s="4"/>
      <c r="F472" s="4"/>
      <c r="G472" s="4"/>
      <c r="H472" s="42"/>
      <c r="I472" s="7"/>
    </row>
    <row r="473" spans="2:8" s="30" customFormat="1" ht="15">
      <c r="B473" s="90">
        <f>+B470+0.0001</f>
        <v>11.01319999999997</v>
      </c>
      <c r="C473" s="76" t="s">
        <v>130</v>
      </c>
      <c r="D473" s="77">
        <v>99</v>
      </c>
      <c r="E473" s="77" t="s">
        <v>53</v>
      </c>
      <c r="F473" s="77">
        <v>0</v>
      </c>
      <c r="G473" s="77">
        <v>0</v>
      </c>
      <c r="H473" s="77">
        <v>0</v>
      </c>
    </row>
    <row r="474" spans="2:8" s="30" customFormat="1" ht="60">
      <c r="B474" s="90">
        <f>+B473+0.0001</f>
        <v>11.013299999999969</v>
      </c>
      <c r="C474" s="76" t="s">
        <v>471</v>
      </c>
      <c r="D474" s="77">
        <v>1</v>
      </c>
      <c r="E474" s="77" t="s">
        <v>53</v>
      </c>
      <c r="F474" s="77">
        <v>0</v>
      </c>
      <c r="G474" s="77">
        <v>0</v>
      </c>
      <c r="H474" s="77">
        <v>0</v>
      </c>
    </row>
    <row r="475" spans="2:8" s="30" customFormat="1" ht="15">
      <c r="B475" s="90">
        <f>+B474+0.0001</f>
        <v>11.013399999999969</v>
      </c>
      <c r="C475" s="76" t="s">
        <v>131</v>
      </c>
      <c r="D475" s="77">
        <v>90</v>
      </c>
      <c r="E475" s="77" t="s">
        <v>55</v>
      </c>
      <c r="F475" s="77">
        <v>0</v>
      </c>
      <c r="G475" s="77">
        <v>0</v>
      </c>
      <c r="H475" s="77">
        <v>0</v>
      </c>
    </row>
    <row r="476" spans="2:8" s="30" customFormat="1" ht="15">
      <c r="B476" s="90">
        <f>+B475+0.0001</f>
        <v>11.013499999999969</v>
      </c>
      <c r="C476" s="76" t="s">
        <v>132</v>
      </c>
      <c r="D476" s="77">
        <v>2</v>
      </c>
      <c r="E476" s="77" t="s">
        <v>53</v>
      </c>
      <c r="F476" s="77">
        <v>0</v>
      </c>
      <c r="G476" s="77">
        <v>0</v>
      </c>
      <c r="H476" s="77">
        <v>0</v>
      </c>
    </row>
    <row r="477" spans="2:8" s="30" customFormat="1" ht="15">
      <c r="B477" s="90">
        <f aca="true" t="shared" si="43" ref="B477:B486">+B476+0.0001</f>
        <v>11.013599999999968</v>
      </c>
      <c r="C477" s="76" t="s">
        <v>133</v>
      </c>
      <c r="D477" s="77">
        <v>3</v>
      </c>
      <c r="E477" s="77" t="s">
        <v>53</v>
      </c>
      <c r="F477" s="77">
        <v>0</v>
      </c>
      <c r="G477" s="77">
        <v>0</v>
      </c>
      <c r="H477" s="77">
        <v>0</v>
      </c>
    </row>
    <row r="478" spans="2:8" s="30" customFormat="1" ht="15">
      <c r="B478" s="90">
        <f t="shared" si="43"/>
        <v>11.013699999999968</v>
      </c>
      <c r="C478" s="76" t="s">
        <v>134</v>
      </c>
      <c r="D478" s="77">
        <v>5</v>
      </c>
      <c r="E478" s="77" t="s">
        <v>53</v>
      </c>
      <c r="F478" s="77">
        <v>0</v>
      </c>
      <c r="G478" s="77">
        <v>0</v>
      </c>
      <c r="H478" s="77">
        <v>0</v>
      </c>
    </row>
    <row r="479" spans="2:8" s="30" customFormat="1" ht="15">
      <c r="B479" s="90">
        <f t="shared" si="43"/>
        <v>11.013799999999968</v>
      </c>
      <c r="C479" s="76" t="s">
        <v>135</v>
      </c>
      <c r="D479" s="77">
        <v>5</v>
      </c>
      <c r="E479" s="77" t="s">
        <v>53</v>
      </c>
      <c r="F479" s="77">
        <v>0</v>
      </c>
      <c r="G479" s="77">
        <v>0</v>
      </c>
      <c r="H479" s="77">
        <v>0</v>
      </c>
    </row>
    <row r="480" spans="2:8" s="30" customFormat="1" ht="15">
      <c r="B480" s="90">
        <f t="shared" si="43"/>
        <v>11.013899999999968</v>
      </c>
      <c r="C480" s="76" t="s">
        <v>136</v>
      </c>
      <c r="D480" s="77">
        <v>6</v>
      </c>
      <c r="E480" s="77" t="s">
        <v>53</v>
      </c>
      <c r="F480" s="77">
        <v>0</v>
      </c>
      <c r="G480" s="77">
        <v>0</v>
      </c>
      <c r="H480" s="77">
        <v>0</v>
      </c>
    </row>
    <row r="481" spans="2:8" s="30" customFormat="1" ht="15">
      <c r="B481" s="90">
        <f t="shared" si="43"/>
        <v>11.013999999999967</v>
      </c>
      <c r="C481" s="76" t="s">
        <v>137</v>
      </c>
      <c r="D481" s="77">
        <v>2</v>
      </c>
      <c r="E481" s="77" t="s">
        <v>53</v>
      </c>
      <c r="F481" s="77">
        <v>0</v>
      </c>
      <c r="G481" s="77">
        <v>0</v>
      </c>
      <c r="H481" s="77">
        <v>0</v>
      </c>
    </row>
    <row r="482" spans="2:8" s="30" customFormat="1" ht="15">
      <c r="B482" s="90">
        <f t="shared" si="43"/>
        <v>11.014099999999967</v>
      </c>
      <c r="C482" s="76" t="s">
        <v>138</v>
      </c>
      <c r="D482" s="77">
        <v>6</v>
      </c>
      <c r="E482" s="77" t="s">
        <v>53</v>
      </c>
      <c r="F482" s="77">
        <v>0</v>
      </c>
      <c r="G482" s="77">
        <v>0</v>
      </c>
      <c r="H482" s="77">
        <v>0</v>
      </c>
    </row>
    <row r="483" spans="2:8" s="30" customFormat="1" ht="15">
      <c r="B483" s="90">
        <f t="shared" si="43"/>
        <v>11.014199999999967</v>
      </c>
      <c r="C483" s="76" t="s">
        <v>139</v>
      </c>
      <c r="D483" s="77">
        <v>6</v>
      </c>
      <c r="E483" s="77" t="s">
        <v>53</v>
      </c>
      <c r="F483" s="77">
        <v>0</v>
      </c>
      <c r="G483" s="77">
        <v>0</v>
      </c>
      <c r="H483" s="77">
        <v>0</v>
      </c>
    </row>
    <row r="484" spans="2:8" s="30" customFormat="1" ht="15">
      <c r="B484" s="90">
        <f t="shared" si="43"/>
        <v>11.014299999999967</v>
      </c>
      <c r="C484" s="76" t="s">
        <v>140</v>
      </c>
      <c r="D484" s="77">
        <v>6</v>
      </c>
      <c r="E484" s="77" t="s">
        <v>53</v>
      </c>
      <c r="F484" s="77">
        <v>0</v>
      </c>
      <c r="G484" s="77">
        <v>0</v>
      </c>
      <c r="H484" s="77">
        <v>0</v>
      </c>
    </row>
    <row r="485" spans="2:8" s="30" customFormat="1" ht="15">
      <c r="B485" s="90">
        <f t="shared" si="43"/>
        <v>11.014399999999966</v>
      </c>
      <c r="C485" s="76" t="s">
        <v>141</v>
      </c>
      <c r="D485" s="77">
        <v>1</v>
      </c>
      <c r="E485" s="77" t="s">
        <v>53</v>
      </c>
      <c r="F485" s="77">
        <v>0</v>
      </c>
      <c r="G485" s="77">
        <v>0</v>
      </c>
      <c r="H485" s="77">
        <v>0</v>
      </c>
    </row>
    <row r="486" spans="2:8" s="30" customFormat="1" ht="15">
      <c r="B486" s="90">
        <f t="shared" si="43"/>
        <v>11.014499999999966</v>
      </c>
      <c r="C486" s="76" t="s">
        <v>68</v>
      </c>
      <c r="D486" s="77">
        <v>1</v>
      </c>
      <c r="E486" s="77" t="s">
        <v>57</v>
      </c>
      <c r="F486" s="77">
        <v>0</v>
      </c>
      <c r="G486" s="77">
        <v>0</v>
      </c>
      <c r="H486" s="77">
        <v>0</v>
      </c>
    </row>
    <row r="487" spans="2:9" s="27" customFormat="1" ht="15">
      <c r="B487" s="90">
        <f>+B486+0.0001</f>
        <v>11.014599999999966</v>
      </c>
      <c r="C487" s="92" t="s">
        <v>142</v>
      </c>
      <c r="D487" s="98">
        <v>30</v>
      </c>
      <c r="E487" s="77" t="s">
        <v>53</v>
      </c>
      <c r="F487" s="77">
        <v>0</v>
      </c>
      <c r="G487" s="77">
        <v>0</v>
      </c>
      <c r="H487" s="77">
        <v>0</v>
      </c>
      <c r="I487" s="7"/>
    </row>
    <row r="488" spans="2:8" s="30" customFormat="1" ht="60">
      <c r="B488" s="90">
        <f>+B487+0.0001</f>
        <v>11.014699999999966</v>
      </c>
      <c r="C488" s="76" t="s">
        <v>459</v>
      </c>
      <c r="D488" s="77">
        <v>1</v>
      </c>
      <c r="E488" s="77" t="s">
        <v>53</v>
      </c>
      <c r="F488" s="77">
        <v>0</v>
      </c>
      <c r="G488" s="77">
        <v>0</v>
      </c>
      <c r="H488" s="77">
        <v>0</v>
      </c>
    </row>
    <row r="489" spans="2:8" s="30" customFormat="1" ht="15">
      <c r="B489" s="90">
        <f>+B488+0.0001</f>
        <v>11.014799999999966</v>
      </c>
      <c r="C489" s="76" t="s">
        <v>143</v>
      </c>
      <c r="D489" s="77">
        <v>90</v>
      </c>
      <c r="E489" s="77" t="s">
        <v>55</v>
      </c>
      <c r="F489" s="77">
        <v>0</v>
      </c>
      <c r="G489" s="77">
        <v>0</v>
      </c>
      <c r="H489" s="77">
        <v>0</v>
      </c>
    </row>
    <row r="490" spans="2:8" s="30" customFormat="1" ht="15">
      <c r="B490" s="90">
        <f>+B489+0.0001</f>
        <v>11.014899999999965</v>
      </c>
      <c r="C490" s="76" t="s">
        <v>132</v>
      </c>
      <c r="D490" s="77">
        <v>2</v>
      </c>
      <c r="E490" s="77" t="s">
        <v>53</v>
      </c>
      <c r="F490" s="77">
        <v>0</v>
      </c>
      <c r="G490" s="77">
        <v>0</v>
      </c>
      <c r="H490" s="77">
        <v>0</v>
      </c>
    </row>
    <row r="491" spans="2:8" s="30" customFormat="1" ht="15">
      <c r="B491" s="90">
        <f aca="true" t="shared" si="44" ref="B491:B500">+B490+0.0001</f>
        <v>11.014999999999965</v>
      </c>
      <c r="C491" s="76" t="s">
        <v>133</v>
      </c>
      <c r="D491" s="77">
        <v>3</v>
      </c>
      <c r="E491" s="77" t="s">
        <v>53</v>
      </c>
      <c r="F491" s="77">
        <v>0</v>
      </c>
      <c r="G491" s="77">
        <v>0</v>
      </c>
      <c r="H491" s="77">
        <v>0</v>
      </c>
    </row>
    <row r="492" spans="2:8" s="30" customFormat="1" ht="15">
      <c r="B492" s="90">
        <f t="shared" si="44"/>
        <v>11.015099999999965</v>
      </c>
      <c r="C492" s="76" t="s">
        <v>134</v>
      </c>
      <c r="D492" s="77">
        <v>5</v>
      </c>
      <c r="E492" s="77" t="s">
        <v>53</v>
      </c>
      <c r="F492" s="77">
        <v>0</v>
      </c>
      <c r="G492" s="77">
        <v>0</v>
      </c>
      <c r="H492" s="77">
        <v>0</v>
      </c>
    </row>
    <row r="493" spans="2:8" s="30" customFormat="1" ht="15">
      <c r="B493" s="90">
        <f t="shared" si="44"/>
        <v>11.015199999999965</v>
      </c>
      <c r="C493" s="76" t="s">
        <v>135</v>
      </c>
      <c r="D493" s="77">
        <v>5</v>
      </c>
      <c r="E493" s="77" t="s">
        <v>53</v>
      </c>
      <c r="F493" s="77">
        <v>0</v>
      </c>
      <c r="G493" s="77">
        <v>0</v>
      </c>
      <c r="H493" s="77">
        <v>0</v>
      </c>
    </row>
    <row r="494" spans="2:8" s="30" customFormat="1" ht="15">
      <c r="B494" s="90">
        <f t="shared" si="44"/>
        <v>11.015299999999964</v>
      </c>
      <c r="C494" s="76" t="s">
        <v>136</v>
      </c>
      <c r="D494" s="77">
        <v>6</v>
      </c>
      <c r="E494" s="77" t="s">
        <v>53</v>
      </c>
      <c r="F494" s="77">
        <v>0</v>
      </c>
      <c r="G494" s="77">
        <v>0</v>
      </c>
      <c r="H494" s="77">
        <v>0</v>
      </c>
    </row>
    <row r="495" spans="2:8" s="30" customFormat="1" ht="15">
      <c r="B495" s="90">
        <f t="shared" si="44"/>
        <v>11.015399999999964</v>
      </c>
      <c r="C495" s="76" t="s">
        <v>137</v>
      </c>
      <c r="D495" s="77">
        <v>2</v>
      </c>
      <c r="E495" s="77" t="s">
        <v>53</v>
      </c>
      <c r="F495" s="77">
        <v>0</v>
      </c>
      <c r="G495" s="77">
        <v>0</v>
      </c>
      <c r="H495" s="77">
        <v>0</v>
      </c>
    </row>
    <row r="496" spans="2:8" s="30" customFormat="1" ht="15">
      <c r="B496" s="90">
        <f t="shared" si="44"/>
        <v>11.015499999999964</v>
      </c>
      <c r="C496" s="76" t="s">
        <v>138</v>
      </c>
      <c r="D496" s="77">
        <v>6</v>
      </c>
      <c r="E496" s="77" t="s">
        <v>53</v>
      </c>
      <c r="F496" s="77">
        <v>0</v>
      </c>
      <c r="G496" s="77">
        <v>0</v>
      </c>
      <c r="H496" s="77">
        <v>0</v>
      </c>
    </row>
    <row r="497" spans="2:8" s="30" customFormat="1" ht="15">
      <c r="B497" s="90">
        <f t="shared" si="44"/>
        <v>11.015599999999964</v>
      </c>
      <c r="C497" s="76" t="s">
        <v>139</v>
      </c>
      <c r="D497" s="77">
        <v>6</v>
      </c>
      <c r="E497" s="77" t="s">
        <v>53</v>
      </c>
      <c r="F497" s="77">
        <v>0</v>
      </c>
      <c r="G497" s="77">
        <v>0</v>
      </c>
      <c r="H497" s="77">
        <v>0</v>
      </c>
    </row>
    <row r="498" spans="2:8" s="30" customFormat="1" ht="15">
      <c r="B498" s="90">
        <f t="shared" si="44"/>
        <v>11.015699999999963</v>
      </c>
      <c r="C498" s="76" t="s">
        <v>140</v>
      </c>
      <c r="D498" s="77">
        <v>6</v>
      </c>
      <c r="E498" s="77" t="s">
        <v>53</v>
      </c>
      <c r="F498" s="77">
        <v>0</v>
      </c>
      <c r="G498" s="77">
        <v>0</v>
      </c>
      <c r="H498" s="77">
        <v>0</v>
      </c>
    </row>
    <row r="499" spans="2:8" s="30" customFormat="1" ht="15">
      <c r="B499" s="90">
        <f t="shared" si="44"/>
        <v>11.015799999999963</v>
      </c>
      <c r="C499" s="76" t="s">
        <v>141</v>
      </c>
      <c r="D499" s="77">
        <v>1</v>
      </c>
      <c r="E499" s="77" t="s">
        <v>53</v>
      </c>
      <c r="F499" s="77">
        <v>0</v>
      </c>
      <c r="G499" s="77">
        <v>0</v>
      </c>
      <c r="H499" s="77">
        <v>0</v>
      </c>
    </row>
    <row r="500" spans="2:8" s="30" customFormat="1" ht="15">
      <c r="B500" s="90">
        <f t="shared" si="44"/>
        <v>11.015899999999963</v>
      </c>
      <c r="C500" s="76" t="s">
        <v>68</v>
      </c>
      <c r="D500" s="77">
        <v>1</v>
      </c>
      <c r="E500" s="77" t="s">
        <v>57</v>
      </c>
      <c r="F500" s="77">
        <v>0</v>
      </c>
      <c r="G500" s="77">
        <v>0</v>
      </c>
      <c r="H500" s="77">
        <v>0</v>
      </c>
    </row>
    <row r="501" spans="2:8" s="30" customFormat="1" ht="15">
      <c r="B501" s="90">
        <f>+B500+0.0001</f>
        <v>11.015999999999963</v>
      </c>
      <c r="C501" s="76" t="s">
        <v>144</v>
      </c>
      <c r="D501" s="77">
        <v>6</v>
      </c>
      <c r="E501" s="77" t="s">
        <v>53</v>
      </c>
      <c r="F501" s="77">
        <v>0</v>
      </c>
      <c r="G501" s="78">
        <f aca="true" t="shared" si="45" ref="G501:G534">+D501*F501</f>
        <v>0</v>
      </c>
      <c r="H501" s="77">
        <v>0</v>
      </c>
    </row>
    <row r="502" spans="2:8" s="30" customFormat="1" ht="15">
      <c r="B502" s="90">
        <f>+B501+0.0001</f>
        <v>11.016099999999962</v>
      </c>
      <c r="C502" s="76" t="s">
        <v>145</v>
      </c>
      <c r="D502" s="77">
        <v>45</v>
      </c>
      <c r="E502" s="77" t="s">
        <v>53</v>
      </c>
      <c r="F502" s="77">
        <v>0</v>
      </c>
      <c r="G502" s="78">
        <f t="shared" si="45"/>
        <v>0</v>
      </c>
      <c r="H502" s="77">
        <v>0</v>
      </c>
    </row>
    <row r="503" spans="2:8" s="30" customFormat="1" ht="15">
      <c r="B503" s="90">
        <f>+B502+0.0001</f>
        <v>11.016199999999962</v>
      </c>
      <c r="C503" s="76" t="s">
        <v>146</v>
      </c>
      <c r="D503" s="77">
        <v>8</v>
      </c>
      <c r="E503" s="77" t="s">
        <v>53</v>
      </c>
      <c r="F503" s="77">
        <v>0</v>
      </c>
      <c r="G503" s="78">
        <f t="shared" si="45"/>
        <v>0</v>
      </c>
      <c r="H503" s="77">
        <v>0</v>
      </c>
    </row>
    <row r="504" spans="2:8" s="30" customFormat="1" ht="15">
      <c r="B504" s="90">
        <f>+B503+0.0001</f>
        <v>11.016299999999962</v>
      </c>
      <c r="C504" s="76" t="s">
        <v>147</v>
      </c>
      <c r="D504" s="77">
        <v>8</v>
      </c>
      <c r="E504" s="77" t="s">
        <v>53</v>
      </c>
      <c r="F504" s="77">
        <v>0</v>
      </c>
      <c r="G504" s="77">
        <v>0</v>
      </c>
      <c r="H504" s="77">
        <v>0</v>
      </c>
    </row>
    <row r="505" spans="2:8" s="30" customFormat="1" ht="15">
      <c r="B505" s="90">
        <f aca="true" t="shared" si="46" ref="B505:B510">+B504+0.0001</f>
        <v>11.016399999999962</v>
      </c>
      <c r="C505" s="70" t="s">
        <v>148</v>
      </c>
      <c r="D505" s="77">
        <v>52</v>
      </c>
      <c r="E505" s="77" t="s">
        <v>53</v>
      </c>
      <c r="F505" s="77">
        <v>0</v>
      </c>
      <c r="G505" s="78">
        <f t="shared" si="45"/>
        <v>0</v>
      </c>
      <c r="H505" s="77">
        <v>0</v>
      </c>
    </row>
    <row r="506" spans="2:8" s="30" customFormat="1" ht="15">
      <c r="B506" s="90">
        <f t="shared" si="46"/>
        <v>11.016499999999962</v>
      </c>
      <c r="C506" s="70" t="s">
        <v>149</v>
      </c>
      <c r="D506" s="77">
        <v>14</v>
      </c>
      <c r="E506" s="77" t="s">
        <v>53</v>
      </c>
      <c r="F506" s="77">
        <v>0</v>
      </c>
      <c r="G506" s="78">
        <f t="shared" si="45"/>
        <v>0</v>
      </c>
      <c r="H506" s="77">
        <v>0</v>
      </c>
    </row>
    <row r="507" spans="2:8" s="30" customFormat="1" ht="26.25">
      <c r="B507" s="90">
        <f t="shared" si="46"/>
        <v>11.016599999999961</v>
      </c>
      <c r="C507" s="70" t="s">
        <v>150</v>
      </c>
      <c r="D507" s="77">
        <v>20</v>
      </c>
      <c r="E507" s="77" t="s">
        <v>53</v>
      </c>
      <c r="F507" s="77">
        <v>0</v>
      </c>
      <c r="G507" s="77">
        <v>0</v>
      </c>
      <c r="H507" s="77">
        <v>0</v>
      </c>
    </row>
    <row r="508" spans="2:8" s="30" customFormat="1" ht="15">
      <c r="B508" s="90">
        <f t="shared" si="46"/>
        <v>11.016699999999961</v>
      </c>
      <c r="C508" s="70" t="s">
        <v>151</v>
      </c>
      <c r="D508" s="77">
        <v>30</v>
      </c>
      <c r="E508" s="77" t="s">
        <v>53</v>
      </c>
      <c r="F508" s="77">
        <v>0</v>
      </c>
      <c r="G508" s="78">
        <f t="shared" si="45"/>
        <v>0</v>
      </c>
      <c r="H508" s="77">
        <v>0</v>
      </c>
    </row>
    <row r="509" spans="2:8" s="30" customFormat="1" ht="15">
      <c r="B509" s="90">
        <f t="shared" si="46"/>
        <v>11.01679999999996</v>
      </c>
      <c r="C509" s="70" t="s">
        <v>152</v>
      </c>
      <c r="D509" s="77">
        <v>18</v>
      </c>
      <c r="E509" s="77" t="s">
        <v>53</v>
      </c>
      <c r="F509" s="77">
        <v>0</v>
      </c>
      <c r="G509" s="78">
        <f t="shared" si="45"/>
        <v>0</v>
      </c>
      <c r="H509" s="77">
        <v>0</v>
      </c>
    </row>
    <row r="510" spans="2:8" s="30" customFormat="1" ht="15">
      <c r="B510" s="90">
        <f t="shared" si="46"/>
        <v>11.01689999999996</v>
      </c>
      <c r="C510" s="70" t="s">
        <v>153</v>
      </c>
      <c r="D510" s="77">
        <v>134</v>
      </c>
      <c r="E510" s="77" t="s">
        <v>53</v>
      </c>
      <c r="F510" s="77">
        <v>0</v>
      </c>
      <c r="G510" s="78">
        <f t="shared" si="45"/>
        <v>0</v>
      </c>
      <c r="H510" s="77">
        <v>0</v>
      </c>
    </row>
    <row r="511" spans="2:8" s="30" customFormat="1" ht="60">
      <c r="B511" s="90">
        <f>+B510+0.0001</f>
        <v>11.01699999999996</v>
      </c>
      <c r="C511" s="76" t="s">
        <v>154</v>
      </c>
      <c r="D511" s="77">
        <v>1</v>
      </c>
      <c r="E511" s="77" t="s">
        <v>53</v>
      </c>
      <c r="F511" s="77">
        <v>0</v>
      </c>
      <c r="G511" s="78">
        <f t="shared" si="45"/>
        <v>0</v>
      </c>
      <c r="H511" s="77">
        <v>0</v>
      </c>
    </row>
    <row r="512" spans="2:8" s="30" customFormat="1" ht="15">
      <c r="B512" s="90">
        <f>+B511+0.0001</f>
        <v>11.01709999999996</v>
      </c>
      <c r="C512" s="76" t="s">
        <v>143</v>
      </c>
      <c r="D512" s="77">
        <v>60</v>
      </c>
      <c r="E512" s="77" t="s">
        <v>55</v>
      </c>
      <c r="F512" s="77">
        <v>0</v>
      </c>
      <c r="G512" s="78">
        <f t="shared" si="45"/>
        <v>0</v>
      </c>
      <c r="H512" s="77">
        <v>0</v>
      </c>
    </row>
    <row r="513" spans="2:8" s="30" customFormat="1" ht="15">
      <c r="B513" s="90">
        <f aca="true" t="shared" si="47" ref="B513:B520">+B512+0.0001</f>
        <v>11.01719999999996</v>
      </c>
      <c r="C513" s="76" t="s">
        <v>132</v>
      </c>
      <c r="D513" s="77">
        <v>1</v>
      </c>
      <c r="E513" s="77" t="s">
        <v>53</v>
      </c>
      <c r="F513" s="77">
        <v>0</v>
      </c>
      <c r="G513" s="78">
        <f t="shared" si="45"/>
        <v>0</v>
      </c>
      <c r="H513" s="77">
        <v>0</v>
      </c>
    </row>
    <row r="514" spans="2:8" s="30" customFormat="1" ht="15">
      <c r="B514" s="90">
        <f t="shared" si="47"/>
        <v>11.01729999999996</v>
      </c>
      <c r="C514" s="76" t="s">
        <v>133</v>
      </c>
      <c r="D514" s="77">
        <v>3</v>
      </c>
      <c r="E514" s="77" t="s">
        <v>53</v>
      </c>
      <c r="F514" s="77">
        <v>0</v>
      </c>
      <c r="G514" s="78">
        <f t="shared" si="45"/>
        <v>0</v>
      </c>
      <c r="H514" s="77">
        <v>0</v>
      </c>
    </row>
    <row r="515" spans="2:8" s="30" customFormat="1" ht="15">
      <c r="B515" s="90">
        <f t="shared" si="47"/>
        <v>11.01739999999996</v>
      </c>
      <c r="C515" s="76" t="s">
        <v>134</v>
      </c>
      <c r="D515" s="77">
        <v>2</v>
      </c>
      <c r="E515" s="77" t="s">
        <v>53</v>
      </c>
      <c r="F515" s="77">
        <v>0</v>
      </c>
      <c r="G515" s="78">
        <f t="shared" si="45"/>
        <v>0</v>
      </c>
      <c r="H515" s="77">
        <v>0</v>
      </c>
    </row>
    <row r="516" spans="2:8" s="30" customFormat="1" ht="15">
      <c r="B516" s="90">
        <f t="shared" si="47"/>
        <v>11.01749999999996</v>
      </c>
      <c r="C516" s="76" t="s">
        <v>135</v>
      </c>
      <c r="D516" s="77">
        <v>2</v>
      </c>
      <c r="E516" s="77" t="s">
        <v>53</v>
      </c>
      <c r="F516" s="77">
        <v>0</v>
      </c>
      <c r="G516" s="78">
        <f t="shared" si="45"/>
        <v>0</v>
      </c>
      <c r="H516" s="77">
        <v>0</v>
      </c>
    </row>
    <row r="517" spans="2:8" s="30" customFormat="1" ht="15">
      <c r="B517" s="90">
        <f t="shared" si="47"/>
        <v>11.017599999999959</v>
      </c>
      <c r="C517" s="76" t="s">
        <v>136</v>
      </c>
      <c r="D517" s="77">
        <v>6</v>
      </c>
      <c r="E517" s="77" t="s">
        <v>53</v>
      </c>
      <c r="F517" s="77">
        <v>0</v>
      </c>
      <c r="G517" s="78">
        <f t="shared" si="45"/>
        <v>0</v>
      </c>
      <c r="H517" s="77">
        <v>0</v>
      </c>
    </row>
    <row r="518" spans="2:8" s="30" customFormat="1" ht="15">
      <c r="B518" s="90">
        <f t="shared" si="47"/>
        <v>11.017699999999959</v>
      </c>
      <c r="C518" s="76" t="s">
        <v>140</v>
      </c>
      <c r="D518" s="77">
        <v>6</v>
      </c>
      <c r="E518" s="77" t="s">
        <v>53</v>
      </c>
      <c r="F518" s="77">
        <v>0</v>
      </c>
      <c r="G518" s="78">
        <f t="shared" si="45"/>
        <v>0</v>
      </c>
      <c r="H518" s="77">
        <v>0</v>
      </c>
    </row>
    <row r="519" spans="2:8" s="30" customFormat="1" ht="15">
      <c r="B519" s="90">
        <f t="shared" si="47"/>
        <v>11.017799999999959</v>
      </c>
      <c r="C519" s="76" t="s">
        <v>141</v>
      </c>
      <c r="D519" s="77">
        <v>1</v>
      </c>
      <c r="E519" s="77" t="s">
        <v>57</v>
      </c>
      <c r="F519" s="77">
        <v>0</v>
      </c>
      <c r="G519" s="78">
        <f t="shared" si="45"/>
        <v>0</v>
      </c>
      <c r="H519" s="77">
        <v>0</v>
      </c>
    </row>
    <row r="520" spans="2:8" s="30" customFormat="1" ht="15">
      <c r="B520" s="90">
        <f t="shared" si="47"/>
        <v>11.017899999999958</v>
      </c>
      <c r="C520" s="76" t="s">
        <v>68</v>
      </c>
      <c r="D520" s="77">
        <v>1</v>
      </c>
      <c r="E520" s="77" t="s">
        <v>57</v>
      </c>
      <c r="F520" s="77">
        <v>0</v>
      </c>
      <c r="G520" s="78">
        <f t="shared" si="45"/>
        <v>0</v>
      </c>
      <c r="H520" s="77">
        <v>0</v>
      </c>
    </row>
    <row r="521" spans="2:7" s="30" customFormat="1" ht="13.5">
      <c r="B521" s="46"/>
      <c r="C521" s="48"/>
      <c r="D521" s="3"/>
      <c r="E521" s="3"/>
      <c r="F521" s="3"/>
      <c r="G521" s="31"/>
    </row>
    <row r="522" spans="2:9" s="27" customFormat="1" ht="15.75">
      <c r="B522" s="46"/>
      <c r="C522" s="87" t="s">
        <v>155</v>
      </c>
      <c r="D522" s="97">
        <v>116</v>
      </c>
      <c r="E522" s="71" t="s">
        <v>53</v>
      </c>
      <c r="F522" s="97"/>
      <c r="G522" s="72"/>
      <c r="H522" s="99"/>
      <c r="I522" s="7"/>
    </row>
    <row r="523" spans="2:8" s="30" customFormat="1" ht="15">
      <c r="B523" s="90">
        <f>+B520+0.0001</f>
        <v>11.017999999999958</v>
      </c>
      <c r="C523" s="70" t="s">
        <v>143</v>
      </c>
      <c r="D523" s="71">
        <v>90</v>
      </c>
      <c r="E523" s="71" t="s">
        <v>55</v>
      </c>
      <c r="F523" s="77">
        <v>0</v>
      </c>
      <c r="G523" s="78">
        <f t="shared" si="45"/>
        <v>0</v>
      </c>
      <c r="H523" s="77">
        <v>0</v>
      </c>
    </row>
    <row r="524" spans="2:8" s="30" customFormat="1" ht="15">
      <c r="B524" s="90">
        <f aca="true" t="shared" si="48" ref="B524:B534">+B523+0.0001</f>
        <v>11.018099999999958</v>
      </c>
      <c r="C524" s="70" t="s">
        <v>156</v>
      </c>
      <c r="D524" s="71">
        <v>1</v>
      </c>
      <c r="E524" s="71" t="s">
        <v>53</v>
      </c>
      <c r="F524" s="77">
        <v>0</v>
      </c>
      <c r="G524" s="78">
        <f t="shared" si="45"/>
        <v>0</v>
      </c>
      <c r="H524" s="77">
        <v>0</v>
      </c>
    </row>
    <row r="525" spans="2:8" s="30" customFormat="1" ht="15">
      <c r="B525" s="90">
        <f t="shared" si="48"/>
        <v>11.018199999999958</v>
      </c>
      <c r="C525" s="70" t="s">
        <v>133</v>
      </c>
      <c r="D525" s="71">
        <v>2</v>
      </c>
      <c r="E525" s="71" t="s">
        <v>53</v>
      </c>
      <c r="F525" s="77">
        <v>0</v>
      </c>
      <c r="G525" s="78">
        <f t="shared" si="45"/>
        <v>0</v>
      </c>
      <c r="H525" s="77">
        <v>0</v>
      </c>
    </row>
    <row r="526" spans="2:8" s="30" customFormat="1" ht="15">
      <c r="B526" s="90">
        <f t="shared" si="48"/>
        <v>11.018299999999957</v>
      </c>
      <c r="C526" s="70" t="s">
        <v>134</v>
      </c>
      <c r="D526" s="71">
        <v>2</v>
      </c>
      <c r="E526" s="71" t="s">
        <v>53</v>
      </c>
      <c r="F526" s="77">
        <v>0</v>
      </c>
      <c r="G526" s="78">
        <f t="shared" si="45"/>
        <v>0</v>
      </c>
      <c r="H526" s="77">
        <v>0</v>
      </c>
    </row>
    <row r="527" spans="2:8" s="30" customFormat="1" ht="15">
      <c r="B527" s="90">
        <f t="shared" si="48"/>
        <v>11.018399999999957</v>
      </c>
      <c r="C527" s="70" t="s">
        <v>135</v>
      </c>
      <c r="D527" s="71">
        <v>2</v>
      </c>
      <c r="E527" s="71" t="s">
        <v>53</v>
      </c>
      <c r="F527" s="77">
        <v>0</v>
      </c>
      <c r="G527" s="78">
        <f t="shared" si="45"/>
        <v>0</v>
      </c>
      <c r="H527" s="77">
        <v>0</v>
      </c>
    </row>
    <row r="528" spans="2:8" s="30" customFormat="1" ht="15">
      <c r="B528" s="90">
        <f t="shared" si="48"/>
        <v>11.018499999999957</v>
      </c>
      <c r="C528" s="70" t="s">
        <v>136</v>
      </c>
      <c r="D528" s="71">
        <v>6</v>
      </c>
      <c r="E528" s="71" t="s">
        <v>53</v>
      </c>
      <c r="F528" s="77">
        <v>0</v>
      </c>
      <c r="G528" s="78">
        <f t="shared" si="45"/>
        <v>0</v>
      </c>
      <c r="H528" s="77">
        <v>0</v>
      </c>
    </row>
    <row r="529" spans="2:8" s="30" customFormat="1" ht="15">
      <c r="B529" s="90">
        <f t="shared" si="48"/>
        <v>11.018599999999957</v>
      </c>
      <c r="C529" s="70" t="s">
        <v>140</v>
      </c>
      <c r="D529" s="71">
        <v>6</v>
      </c>
      <c r="E529" s="71" t="s">
        <v>53</v>
      </c>
      <c r="F529" s="77">
        <v>0</v>
      </c>
      <c r="G529" s="78">
        <f t="shared" si="45"/>
        <v>0</v>
      </c>
      <c r="H529" s="77">
        <v>0</v>
      </c>
    </row>
    <row r="530" spans="2:8" s="30" customFormat="1" ht="15">
      <c r="B530" s="90">
        <f t="shared" si="48"/>
        <v>11.018699999999956</v>
      </c>
      <c r="C530" s="70" t="s">
        <v>157</v>
      </c>
      <c r="D530" s="71">
        <v>1</v>
      </c>
      <c r="E530" s="71" t="s">
        <v>53</v>
      </c>
      <c r="F530" s="77">
        <v>0</v>
      </c>
      <c r="G530" s="78">
        <f t="shared" si="45"/>
        <v>0</v>
      </c>
      <c r="H530" s="77">
        <v>0</v>
      </c>
    </row>
    <row r="531" spans="2:8" s="30" customFormat="1" ht="15">
      <c r="B531" s="90">
        <f t="shared" si="48"/>
        <v>11.018799999999956</v>
      </c>
      <c r="C531" s="70" t="s">
        <v>158</v>
      </c>
      <c r="D531" s="71">
        <v>5</v>
      </c>
      <c r="E531" s="71" t="s">
        <v>53</v>
      </c>
      <c r="F531" s="77">
        <v>0</v>
      </c>
      <c r="G531" s="78">
        <f t="shared" si="45"/>
        <v>0</v>
      </c>
      <c r="H531" s="77">
        <v>0</v>
      </c>
    </row>
    <row r="532" spans="2:8" s="30" customFormat="1" ht="15">
      <c r="B532" s="90">
        <f t="shared" si="48"/>
        <v>11.018899999999956</v>
      </c>
      <c r="C532" s="70" t="s">
        <v>159</v>
      </c>
      <c r="D532" s="71">
        <v>2</v>
      </c>
      <c r="E532" s="71" t="s">
        <v>53</v>
      </c>
      <c r="F532" s="77">
        <v>0</v>
      </c>
      <c r="G532" s="78">
        <f t="shared" si="45"/>
        <v>0</v>
      </c>
      <c r="H532" s="77">
        <v>0</v>
      </c>
    </row>
    <row r="533" spans="2:8" s="30" customFormat="1" ht="15">
      <c r="B533" s="90">
        <f t="shared" si="48"/>
        <v>11.018999999999956</v>
      </c>
      <c r="C533" s="70" t="s">
        <v>141</v>
      </c>
      <c r="D533" s="71">
        <v>1</v>
      </c>
      <c r="E533" s="71" t="s">
        <v>57</v>
      </c>
      <c r="F533" s="77">
        <v>0</v>
      </c>
      <c r="G533" s="78">
        <f t="shared" si="45"/>
        <v>0</v>
      </c>
      <c r="H533" s="77">
        <v>0</v>
      </c>
    </row>
    <row r="534" spans="2:8" s="30" customFormat="1" ht="15">
      <c r="B534" s="90">
        <f t="shared" si="48"/>
        <v>11.019099999999955</v>
      </c>
      <c r="C534" s="70" t="s">
        <v>68</v>
      </c>
      <c r="D534" s="71">
        <v>1</v>
      </c>
      <c r="E534" s="71" t="s">
        <v>57</v>
      </c>
      <c r="F534" s="77">
        <v>0</v>
      </c>
      <c r="G534" s="78">
        <f t="shared" si="45"/>
        <v>0</v>
      </c>
      <c r="H534" s="77">
        <v>0</v>
      </c>
    </row>
    <row r="535" spans="2:7" s="30" customFormat="1" ht="15">
      <c r="B535" s="46"/>
      <c r="C535" s="48"/>
      <c r="D535" s="3"/>
      <c r="E535" s="3"/>
      <c r="F535" s="77"/>
      <c r="G535" s="31"/>
    </row>
    <row r="536" spans="2:9" s="27" customFormat="1" ht="15.75">
      <c r="B536" s="90">
        <f>+B534+0.0001</f>
        <v>11.019199999999955</v>
      </c>
      <c r="C536" s="87" t="s">
        <v>161</v>
      </c>
      <c r="D536" s="4"/>
      <c r="E536" s="3"/>
      <c r="F536" s="77"/>
      <c r="G536" s="31"/>
      <c r="I536" s="7"/>
    </row>
    <row r="537" spans="2:8" s="30" customFormat="1" ht="15">
      <c r="B537" s="90">
        <f>+B536+0.0001</f>
        <v>11.019299999999955</v>
      </c>
      <c r="C537" s="76" t="str">
        <f>'[3]Sistema de Tierra'!B8</f>
        <v>Conductor # 2/0 AWG desnudo</v>
      </c>
      <c r="D537" s="77">
        <v>38</v>
      </c>
      <c r="E537" s="77" t="str">
        <f>'[3]Sistema de Tierra'!C8</f>
        <v>ML</v>
      </c>
      <c r="F537" s="77">
        <v>0</v>
      </c>
      <c r="G537" s="78">
        <f aca="true" t="shared" si="49" ref="G537:G550">+D537*F537</f>
        <v>0</v>
      </c>
      <c r="H537" s="77">
        <v>0</v>
      </c>
    </row>
    <row r="538" spans="2:8" s="30" customFormat="1" ht="30">
      <c r="B538" s="90">
        <f>+B537+0.0001</f>
        <v>11.019399999999955</v>
      </c>
      <c r="C538" s="76" t="str">
        <f>'[3]Sistema de Tierra'!B9</f>
        <v>Soldadura (tipo "T") Thermoweld CC-2 (D3) Cable #2/0 - cable #2/0, fundente 90</v>
      </c>
      <c r="D538" s="77">
        <v>8</v>
      </c>
      <c r="E538" s="77" t="str">
        <f>'[3]Sistema de Tierra'!C9</f>
        <v>UD</v>
      </c>
      <c r="F538" s="77">
        <v>0</v>
      </c>
      <c r="G538" s="78">
        <f t="shared" si="49"/>
        <v>0</v>
      </c>
      <c r="H538" s="77">
        <v>0</v>
      </c>
    </row>
    <row r="539" spans="2:8" s="30" customFormat="1" ht="15">
      <c r="B539" s="90">
        <f>+B538+0.0001</f>
        <v>11.019499999999955</v>
      </c>
      <c r="C539" s="76" t="str">
        <f>'[3]Sistema de Tierra'!B10</f>
        <v>Electrodo de aterrizaje de cobre (D4) Eritech 5/8x 8</v>
      </c>
      <c r="D539" s="77">
        <v>3</v>
      </c>
      <c r="E539" s="77" t="str">
        <f>'[3]Sistema de Tierra'!C10</f>
        <v>UD</v>
      </c>
      <c r="F539" s="77">
        <v>0</v>
      </c>
      <c r="G539" s="78">
        <f t="shared" si="49"/>
        <v>0</v>
      </c>
      <c r="H539" s="77">
        <v>0</v>
      </c>
    </row>
    <row r="540" spans="2:8" s="30" customFormat="1" ht="15">
      <c r="B540" s="90">
        <f>+B539+0.0001</f>
        <v>11.019599999999954</v>
      </c>
      <c r="C540" s="76" t="s">
        <v>162</v>
      </c>
      <c r="D540" s="77">
        <v>8</v>
      </c>
      <c r="E540" s="77" t="str">
        <f>'[3]Sistema de Tierra'!C11</f>
        <v>UD</v>
      </c>
      <c r="F540" s="77">
        <v>0</v>
      </c>
      <c r="G540" s="78">
        <f t="shared" si="49"/>
        <v>0</v>
      </c>
      <c r="H540" s="77">
        <v>0</v>
      </c>
    </row>
    <row r="541" spans="2:8" s="30" customFormat="1" ht="15">
      <c r="B541" s="90"/>
      <c r="C541" s="76" t="s">
        <v>163</v>
      </c>
      <c r="D541" s="77"/>
      <c r="E541" s="77"/>
      <c r="F541" s="77">
        <v>0</v>
      </c>
      <c r="G541" s="78"/>
      <c r="H541" s="77">
        <v>0</v>
      </c>
    </row>
    <row r="542" spans="2:8" s="30" customFormat="1" ht="15">
      <c r="B542" s="90">
        <f>+B540+0.0001</f>
        <v>11.019699999999954</v>
      </c>
      <c r="C542" s="76" t="str">
        <f>'[3]Sistema de Tierra'!B12</f>
        <v>Pozo de prueba Eritech PIT 03</v>
      </c>
      <c r="D542" s="77">
        <v>1</v>
      </c>
      <c r="E542" s="77" t="str">
        <f>'[3]Sistema de Tierra'!C12</f>
        <v>UD</v>
      </c>
      <c r="F542" s="77">
        <v>0</v>
      </c>
      <c r="G542" s="78">
        <f t="shared" si="49"/>
        <v>0</v>
      </c>
      <c r="H542" s="77">
        <v>0</v>
      </c>
    </row>
    <row r="543" spans="2:8" s="30" customFormat="1" ht="15">
      <c r="B543" s="90">
        <f>+B542+0.0001</f>
        <v>11.019799999999954</v>
      </c>
      <c r="C543" s="76" t="str">
        <f>'[3]Sistema de Tierra'!B13</f>
        <v>Tierra negra </v>
      </c>
      <c r="D543" s="77">
        <v>3</v>
      </c>
      <c r="E543" s="77" t="str">
        <f>'[3]Sistema de Tierra'!C13</f>
        <v>m³</v>
      </c>
      <c r="F543" s="77">
        <v>0</v>
      </c>
      <c r="G543" s="78">
        <f t="shared" si="49"/>
        <v>0</v>
      </c>
      <c r="H543" s="77">
        <v>0</v>
      </c>
    </row>
    <row r="544" spans="2:8" s="30" customFormat="1" ht="15">
      <c r="B544" s="90">
        <f aca="true" t="shared" si="50" ref="B544:B550">+B543+0.0001</f>
        <v>11.019899999999954</v>
      </c>
      <c r="C544" s="76" t="str">
        <f>'[3]Sistema de Tierra'!B14</f>
        <v>Perforaciones de 3/4'' x 10'' para colocar Varilla de tierra</v>
      </c>
      <c r="D544" s="77">
        <v>3</v>
      </c>
      <c r="E544" s="77" t="str">
        <f>'[3]Sistema de Tierra'!C14</f>
        <v>UD</v>
      </c>
      <c r="F544" s="77">
        <v>0</v>
      </c>
      <c r="G544" s="78">
        <f t="shared" si="49"/>
        <v>0</v>
      </c>
      <c r="H544" s="77">
        <v>0</v>
      </c>
    </row>
    <row r="545" spans="2:8" s="30" customFormat="1" ht="15">
      <c r="B545" s="90">
        <f t="shared" si="50"/>
        <v>11.019999999999953</v>
      </c>
      <c r="C545" s="76" t="str">
        <f>'[3]Sistema de Tierra'!B15</f>
        <v>Material Ultrafil  para mejorar las condiciones de alta resistividad de terreno</v>
      </c>
      <c r="D545" s="77">
        <v>6</v>
      </c>
      <c r="E545" s="77" t="str">
        <f>'[3]Sistema de Tierra'!C15</f>
        <v>UD</v>
      </c>
      <c r="F545" s="77">
        <v>0</v>
      </c>
      <c r="G545" s="78">
        <f t="shared" si="49"/>
        <v>0</v>
      </c>
      <c r="H545" s="77">
        <v>0</v>
      </c>
    </row>
    <row r="546" spans="2:8" s="30" customFormat="1" ht="30">
      <c r="B546" s="90">
        <f t="shared" si="50"/>
        <v>11.020099999999953</v>
      </c>
      <c r="C546" s="76" t="str">
        <f>'[3]Sistema de Tierra'!B16</f>
        <v>Terminal Long Barrer de Compresion (D53) para cable #2/0 AWG desnudo con 2 hoyos T&amp;B 256-30695-1159 (Barras)</v>
      </c>
      <c r="D546" s="77">
        <v>2</v>
      </c>
      <c r="E546" s="77" t="str">
        <f>'[3]Sistema de Tierra'!C16</f>
        <v>UD</v>
      </c>
      <c r="F546" s="77">
        <v>0</v>
      </c>
      <c r="G546" s="78">
        <f t="shared" si="49"/>
        <v>0</v>
      </c>
      <c r="H546" s="77">
        <v>0</v>
      </c>
    </row>
    <row r="547" spans="2:8" s="30" customFormat="1" ht="30">
      <c r="B547" s="90">
        <f t="shared" si="50"/>
        <v>11.020199999999953</v>
      </c>
      <c r="C547" s="76" t="str">
        <f>'[3]Sistema de Tierra'!B17</f>
        <v>Terminal Long Barrer de Compresion (D51) para cable #2/0 AWG desnudo con 2 hoyos T&amp;B 38-4158-00 (Equipos)</v>
      </c>
      <c r="D547" s="77">
        <v>3</v>
      </c>
      <c r="E547" s="77" t="str">
        <f>'[3]Sistema de Tierra'!C17</f>
        <v>UD</v>
      </c>
      <c r="F547" s="77">
        <v>0</v>
      </c>
      <c r="G547" s="78">
        <f t="shared" si="49"/>
        <v>0</v>
      </c>
      <c r="H547" s="77">
        <v>0</v>
      </c>
    </row>
    <row r="548" spans="2:8" s="30" customFormat="1" ht="15">
      <c r="B548" s="90">
        <f t="shared" si="50"/>
        <v>11.020299999999953</v>
      </c>
      <c r="C548" s="76" t="str">
        <f>'[3]Sistema de Tierra'!B18</f>
        <v>Excavacion y Tapado</v>
      </c>
      <c r="D548" s="77">
        <v>65</v>
      </c>
      <c r="E548" s="77" t="str">
        <f>'[3]Sistema de Tierra'!C18</f>
        <v>m³</v>
      </c>
      <c r="F548" s="77">
        <v>0</v>
      </c>
      <c r="G548" s="78">
        <f t="shared" si="49"/>
        <v>0</v>
      </c>
      <c r="H548" s="77">
        <v>0</v>
      </c>
    </row>
    <row r="549" spans="2:8" s="30" customFormat="1" ht="15">
      <c r="B549" s="90">
        <f t="shared" si="50"/>
        <v>11.020399999999952</v>
      </c>
      <c r="C549" s="76" t="str">
        <f>'[3]Sistema de Tierra'!B19</f>
        <v>Materiales menores</v>
      </c>
      <c r="D549" s="77">
        <v>1</v>
      </c>
      <c r="E549" s="77" t="str">
        <f>'[3]Sistema de Tierra'!C19</f>
        <v>PA</v>
      </c>
      <c r="F549" s="77">
        <v>0</v>
      </c>
      <c r="G549" s="78">
        <f t="shared" si="49"/>
        <v>0</v>
      </c>
      <c r="H549" s="77">
        <v>0</v>
      </c>
    </row>
    <row r="550" spans="2:8" s="30" customFormat="1" ht="15">
      <c r="B550" s="90">
        <f t="shared" si="50"/>
        <v>11.020499999999952</v>
      </c>
      <c r="C550" s="76" t="str">
        <f>'[3]Sistema de Tierra'!B20</f>
        <v>Mano de obra</v>
      </c>
      <c r="D550" s="77">
        <v>1</v>
      </c>
      <c r="E550" s="77" t="s">
        <v>8</v>
      </c>
      <c r="F550" s="77">
        <v>0</v>
      </c>
      <c r="G550" s="78">
        <f t="shared" si="49"/>
        <v>0</v>
      </c>
      <c r="H550" s="77">
        <v>0</v>
      </c>
    </row>
    <row r="551" spans="2:7" s="30" customFormat="1" ht="15">
      <c r="B551" s="46"/>
      <c r="C551" s="48"/>
      <c r="D551" s="3"/>
      <c r="E551" s="3"/>
      <c r="F551" s="77"/>
      <c r="G551" s="31"/>
    </row>
    <row r="552" spans="2:9" s="27" customFormat="1" ht="15.75">
      <c r="B552" s="46"/>
      <c r="C552" s="87" t="s">
        <v>164</v>
      </c>
      <c r="D552" s="4"/>
      <c r="E552" s="3"/>
      <c r="F552" s="4"/>
      <c r="G552" s="31"/>
      <c r="I552" s="7"/>
    </row>
    <row r="553" spans="2:8" s="30" customFormat="1" ht="15">
      <c r="B553" s="90">
        <f>+B550+0.0001</f>
        <v>11.020599999999952</v>
      </c>
      <c r="C553" s="76" t="s">
        <v>165</v>
      </c>
      <c r="D553" s="77">
        <v>1</v>
      </c>
      <c r="E553" s="77" t="s">
        <v>8</v>
      </c>
      <c r="F553" s="77">
        <v>0</v>
      </c>
      <c r="G553" s="78">
        <f>+D553*F553</f>
        <v>0</v>
      </c>
      <c r="H553" s="77">
        <v>0</v>
      </c>
    </row>
    <row r="554" spans="2:7" s="30" customFormat="1" ht="15">
      <c r="B554" s="90"/>
      <c r="C554" s="76" t="s">
        <v>166</v>
      </c>
      <c r="D554" s="3"/>
      <c r="E554" s="3"/>
      <c r="F554" s="3"/>
      <c r="G554" s="31"/>
    </row>
    <row r="555" spans="2:7" s="30" customFormat="1" ht="15">
      <c r="B555" s="46"/>
      <c r="C555" s="76" t="s">
        <v>167</v>
      </c>
      <c r="D555" s="3"/>
      <c r="E555" s="3"/>
      <c r="F555" s="3"/>
      <c r="G555" s="31"/>
    </row>
    <row r="556" spans="2:7" s="30" customFormat="1" ht="15">
      <c r="B556" s="46"/>
      <c r="C556" s="76" t="s">
        <v>168</v>
      </c>
      <c r="D556" s="3"/>
      <c r="E556" s="3"/>
      <c r="F556" s="3"/>
      <c r="G556" s="31"/>
    </row>
    <row r="557" spans="2:7" s="30" customFormat="1" ht="15">
      <c r="B557" s="46"/>
      <c r="C557" s="76" t="s">
        <v>169</v>
      </c>
      <c r="D557" s="3"/>
      <c r="E557" s="3"/>
      <c r="F557" s="3"/>
      <c r="G557" s="31"/>
    </row>
    <row r="558" spans="2:7" s="30" customFormat="1" ht="15">
      <c r="B558" s="46"/>
      <c r="C558" s="76" t="s">
        <v>170</v>
      </c>
      <c r="D558" s="3"/>
      <c r="E558" s="3"/>
      <c r="F558" s="3"/>
      <c r="G558" s="31"/>
    </row>
    <row r="559" spans="2:7" s="30" customFormat="1" ht="15">
      <c r="B559" s="46"/>
      <c r="C559" s="76" t="s">
        <v>171</v>
      </c>
      <c r="D559" s="3"/>
      <c r="E559" s="3"/>
      <c r="F559" s="3"/>
      <c r="G559" s="31"/>
    </row>
    <row r="560" spans="2:7" s="30" customFormat="1" ht="15">
      <c r="B560" s="46"/>
      <c r="C560" s="76" t="s">
        <v>172</v>
      </c>
      <c r="D560" s="3"/>
      <c r="E560" s="3"/>
      <c r="F560" s="3"/>
      <c r="G560" s="31"/>
    </row>
    <row r="561" spans="2:7" s="30" customFormat="1" ht="15">
      <c r="B561" s="46"/>
      <c r="C561" s="76" t="s">
        <v>173</v>
      </c>
      <c r="D561" s="3"/>
      <c r="E561" s="3"/>
      <c r="F561" s="3"/>
      <c r="G561" s="31"/>
    </row>
    <row r="562" spans="2:7" s="30" customFormat="1" ht="165">
      <c r="B562" s="46"/>
      <c r="C562" s="76" t="s">
        <v>174</v>
      </c>
      <c r="D562" s="3"/>
      <c r="E562" s="3"/>
      <c r="F562" s="3"/>
      <c r="G562" s="31"/>
    </row>
    <row r="563" spans="2:7" s="30" customFormat="1" ht="13.5">
      <c r="B563" s="46"/>
      <c r="C563" s="48"/>
      <c r="D563" s="3"/>
      <c r="E563" s="3"/>
      <c r="F563" s="3"/>
      <c r="G563" s="31"/>
    </row>
    <row r="564" spans="2:9" s="27" customFormat="1" ht="15.75">
      <c r="B564" s="46"/>
      <c r="C564" s="87" t="s">
        <v>175</v>
      </c>
      <c r="D564" s="4"/>
      <c r="E564" s="3"/>
      <c r="F564" s="4"/>
      <c r="G564" s="31"/>
      <c r="I564" s="7"/>
    </row>
    <row r="565" spans="2:8" s="30" customFormat="1" ht="30">
      <c r="B565" s="90">
        <f>+B553+0.0001</f>
        <v>11.020699999999952</v>
      </c>
      <c r="C565" s="76" t="s">
        <v>478</v>
      </c>
      <c r="D565" s="77">
        <v>1</v>
      </c>
      <c r="E565" s="77" t="s">
        <v>53</v>
      </c>
      <c r="F565" s="77">
        <v>0</v>
      </c>
      <c r="G565" s="78">
        <f>+D565*F565</f>
        <v>0</v>
      </c>
      <c r="H565" s="77">
        <v>0</v>
      </c>
    </row>
    <row r="566" spans="2:8" s="30" customFormat="1" ht="30">
      <c r="B566" s="90">
        <f aca="true" t="shared" si="51" ref="B566:B573">+B565+0.0001</f>
        <v>11.020799999999952</v>
      </c>
      <c r="C566" s="76" t="s">
        <v>479</v>
      </c>
      <c r="D566" s="77">
        <v>3</v>
      </c>
      <c r="E566" s="77" t="s">
        <v>53</v>
      </c>
      <c r="F566" s="77">
        <v>0</v>
      </c>
      <c r="G566" s="78">
        <f>+D566*F566</f>
        <v>0</v>
      </c>
      <c r="H566" s="77">
        <v>0</v>
      </c>
    </row>
    <row r="567" spans="2:8" s="30" customFormat="1" ht="33" customHeight="1">
      <c r="B567" s="90">
        <f t="shared" si="51"/>
        <v>11.020899999999951</v>
      </c>
      <c r="C567" s="76" t="s">
        <v>480</v>
      </c>
      <c r="D567" s="77">
        <v>5</v>
      </c>
      <c r="E567" s="77" t="s">
        <v>53</v>
      </c>
      <c r="F567" s="77">
        <v>0</v>
      </c>
      <c r="G567" s="78">
        <f aca="true" t="shared" si="52" ref="G567:G595">+D567*F567</f>
        <v>0</v>
      </c>
      <c r="H567" s="77">
        <v>0</v>
      </c>
    </row>
    <row r="568" spans="2:8" s="30" customFormat="1" ht="31.5" customHeight="1">
      <c r="B568" s="90">
        <f t="shared" si="51"/>
        <v>11.020999999999951</v>
      </c>
      <c r="C568" s="76" t="s">
        <v>481</v>
      </c>
      <c r="D568" s="77">
        <v>4</v>
      </c>
      <c r="E568" s="77" t="s">
        <v>53</v>
      </c>
      <c r="F568" s="77">
        <v>0</v>
      </c>
      <c r="G568" s="78">
        <f t="shared" si="52"/>
        <v>0</v>
      </c>
      <c r="H568" s="77">
        <v>0</v>
      </c>
    </row>
    <row r="569" spans="2:8" s="30" customFormat="1" ht="30">
      <c r="B569" s="90">
        <f t="shared" si="51"/>
        <v>11.02109999999995</v>
      </c>
      <c r="C569" s="76" t="s">
        <v>482</v>
      </c>
      <c r="D569" s="77">
        <v>6</v>
      </c>
      <c r="E569" s="77" t="s">
        <v>53</v>
      </c>
      <c r="F569" s="77">
        <v>0</v>
      </c>
      <c r="G569" s="78">
        <f t="shared" si="52"/>
        <v>0</v>
      </c>
      <c r="H569" s="77">
        <v>0</v>
      </c>
    </row>
    <row r="570" spans="2:8" s="30" customFormat="1" ht="30">
      <c r="B570" s="90">
        <f t="shared" si="51"/>
        <v>11.02119999999995</v>
      </c>
      <c r="C570" s="76" t="s">
        <v>483</v>
      </c>
      <c r="D570" s="77">
        <v>1</v>
      </c>
      <c r="E570" s="77" t="s">
        <v>53</v>
      </c>
      <c r="F570" s="77">
        <v>0</v>
      </c>
      <c r="G570" s="78">
        <f t="shared" si="52"/>
        <v>0</v>
      </c>
      <c r="H570" s="77">
        <v>0</v>
      </c>
    </row>
    <row r="571" spans="2:8" s="30" customFormat="1" ht="15">
      <c r="B571" s="90">
        <f t="shared" si="51"/>
        <v>11.02129999999995</v>
      </c>
      <c r="C571" s="76" t="s">
        <v>205</v>
      </c>
      <c r="D571" s="77">
        <v>1</v>
      </c>
      <c r="E571" s="77" t="s">
        <v>53</v>
      </c>
      <c r="F571" s="77">
        <v>0</v>
      </c>
      <c r="G571" s="78">
        <f t="shared" si="52"/>
        <v>0</v>
      </c>
      <c r="H571" s="77">
        <v>0</v>
      </c>
    </row>
    <row r="572" spans="2:8" s="30" customFormat="1" ht="45">
      <c r="B572" s="90">
        <f t="shared" si="51"/>
        <v>11.02139999999995</v>
      </c>
      <c r="C572" s="76" t="s">
        <v>206</v>
      </c>
      <c r="D572" s="77">
        <v>1</v>
      </c>
      <c r="E572" s="77" t="s">
        <v>53</v>
      </c>
      <c r="F572" s="77">
        <v>0</v>
      </c>
      <c r="G572" s="78">
        <f t="shared" si="52"/>
        <v>0</v>
      </c>
      <c r="H572" s="77">
        <v>0</v>
      </c>
    </row>
    <row r="573" spans="2:8" s="30" customFormat="1" ht="30">
      <c r="B573" s="90">
        <f t="shared" si="51"/>
        <v>11.02149999999995</v>
      </c>
      <c r="C573" s="76" t="s">
        <v>207</v>
      </c>
      <c r="D573" s="77">
        <v>1</v>
      </c>
      <c r="E573" s="77" t="s">
        <v>53</v>
      </c>
      <c r="F573" s="77">
        <v>0</v>
      </c>
      <c r="G573" s="78">
        <f t="shared" si="52"/>
        <v>0</v>
      </c>
      <c r="H573" s="77">
        <v>0</v>
      </c>
    </row>
    <row r="574" spans="2:8" s="30" customFormat="1" ht="15">
      <c r="B574" s="90">
        <f aca="true" t="shared" si="53" ref="B574:B614">+B573+0.0001</f>
        <v>11.02159999999995</v>
      </c>
      <c r="C574" s="76" t="s">
        <v>208</v>
      </c>
      <c r="D574" s="77">
        <v>38</v>
      </c>
      <c r="E574" s="77" t="s">
        <v>53</v>
      </c>
      <c r="F574" s="77">
        <v>0</v>
      </c>
      <c r="G574" s="78">
        <f t="shared" si="52"/>
        <v>0</v>
      </c>
      <c r="H574" s="77">
        <v>0</v>
      </c>
    </row>
    <row r="575" spans="2:8" s="30" customFormat="1" ht="15">
      <c r="B575" s="90">
        <f t="shared" si="53"/>
        <v>11.02169999999995</v>
      </c>
      <c r="C575" s="76" t="s">
        <v>209</v>
      </c>
      <c r="D575" s="77">
        <v>18</v>
      </c>
      <c r="E575" s="77" t="s">
        <v>53</v>
      </c>
      <c r="F575" s="77">
        <v>0</v>
      </c>
      <c r="G575" s="78">
        <f t="shared" si="52"/>
        <v>0</v>
      </c>
      <c r="H575" s="77">
        <v>0</v>
      </c>
    </row>
    <row r="576" spans="2:8" s="30" customFormat="1" ht="30">
      <c r="B576" s="90">
        <f t="shared" si="53"/>
        <v>11.02179999999995</v>
      </c>
      <c r="C576" s="76" t="s">
        <v>176</v>
      </c>
      <c r="D576" s="77">
        <v>3000</v>
      </c>
      <c r="E576" s="77" t="s">
        <v>55</v>
      </c>
      <c r="F576" s="77">
        <v>0</v>
      </c>
      <c r="G576" s="78">
        <f t="shared" si="52"/>
        <v>0</v>
      </c>
      <c r="H576" s="77">
        <v>0</v>
      </c>
    </row>
    <row r="577" spans="2:8" s="30" customFormat="1" ht="15">
      <c r="B577" s="90">
        <f t="shared" si="53"/>
        <v>11.021899999999949</v>
      </c>
      <c r="C577" s="76" t="s">
        <v>489</v>
      </c>
      <c r="D577" s="77">
        <v>1</v>
      </c>
      <c r="E577" s="77" t="s">
        <v>28</v>
      </c>
      <c r="F577" s="77">
        <v>0</v>
      </c>
      <c r="G577" s="78">
        <f t="shared" si="52"/>
        <v>0</v>
      </c>
      <c r="H577" s="77">
        <v>0</v>
      </c>
    </row>
    <row r="578" spans="2:8" s="30" customFormat="1" ht="15">
      <c r="B578" s="90">
        <f t="shared" si="53"/>
        <v>11.021999999999949</v>
      </c>
      <c r="C578" s="76" t="s">
        <v>66</v>
      </c>
      <c r="D578" s="77">
        <v>1</v>
      </c>
      <c r="E578" s="77" t="s">
        <v>28</v>
      </c>
      <c r="F578" s="77">
        <v>0</v>
      </c>
      <c r="G578" s="78">
        <f t="shared" si="52"/>
        <v>0</v>
      </c>
      <c r="H578" s="77">
        <v>0</v>
      </c>
    </row>
    <row r="579" spans="2:8" s="30" customFormat="1" ht="15">
      <c r="B579" s="90">
        <f t="shared" si="53"/>
        <v>11.022099999999948</v>
      </c>
      <c r="C579" s="81" t="s">
        <v>177</v>
      </c>
      <c r="D579" s="77">
        <v>1</v>
      </c>
      <c r="E579" s="77" t="s">
        <v>28</v>
      </c>
      <c r="F579" s="77">
        <v>0</v>
      </c>
      <c r="G579" s="78">
        <f t="shared" si="52"/>
        <v>0</v>
      </c>
      <c r="H579" s="77">
        <v>0</v>
      </c>
    </row>
    <row r="580" spans="2:7" s="30" customFormat="1" ht="13.5">
      <c r="B580" s="46"/>
      <c r="C580" s="48"/>
      <c r="D580" s="3"/>
      <c r="E580" s="3"/>
      <c r="F580" s="3"/>
      <c r="G580" s="31"/>
    </row>
    <row r="581" spans="2:9" s="27" customFormat="1" ht="15.75">
      <c r="B581" s="46"/>
      <c r="C581" s="87" t="s">
        <v>178</v>
      </c>
      <c r="D581" s="4"/>
      <c r="E581" s="3"/>
      <c r="F581" s="4"/>
      <c r="G581" s="31"/>
      <c r="I581" s="7"/>
    </row>
    <row r="582" spans="2:8" s="30" customFormat="1" ht="15.75" customHeight="1">
      <c r="B582" s="90">
        <f>+B579+0.0001</f>
        <v>11.022199999999948</v>
      </c>
      <c r="C582" s="76" t="s">
        <v>179</v>
      </c>
      <c r="D582" s="77">
        <v>1</v>
      </c>
      <c r="E582" s="77" t="s">
        <v>53</v>
      </c>
      <c r="F582" s="77">
        <v>0</v>
      </c>
      <c r="G582" s="78">
        <f t="shared" si="52"/>
        <v>0</v>
      </c>
      <c r="H582" s="77">
        <v>0</v>
      </c>
    </row>
    <row r="583" spans="2:8" s="30" customFormat="1" ht="16.5" customHeight="1">
      <c r="B583" s="90">
        <f t="shared" si="53"/>
        <v>11.022299999999948</v>
      </c>
      <c r="C583" s="76" t="s">
        <v>210</v>
      </c>
      <c r="D583" s="77">
        <v>1</v>
      </c>
      <c r="E583" s="77" t="s">
        <v>53</v>
      </c>
      <c r="F583" s="77">
        <v>0</v>
      </c>
      <c r="G583" s="78">
        <f t="shared" si="52"/>
        <v>0</v>
      </c>
      <c r="H583" s="77">
        <v>0</v>
      </c>
    </row>
    <row r="584" spans="2:8" s="30" customFormat="1" ht="15.75" customHeight="1">
      <c r="B584" s="90">
        <f t="shared" si="53"/>
        <v>11.022399999999948</v>
      </c>
      <c r="C584" s="76" t="s">
        <v>211</v>
      </c>
      <c r="D584" s="77">
        <v>1</v>
      </c>
      <c r="E584" s="77" t="s">
        <v>53</v>
      </c>
      <c r="F584" s="77">
        <v>0</v>
      </c>
      <c r="G584" s="78">
        <f t="shared" si="52"/>
        <v>0</v>
      </c>
      <c r="H584" s="77">
        <v>0</v>
      </c>
    </row>
    <row r="585" spans="2:8" s="30" customFormat="1" ht="18" customHeight="1">
      <c r="B585" s="90">
        <f t="shared" si="53"/>
        <v>11.022499999999948</v>
      </c>
      <c r="C585" s="76" t="s">
        <v>212</v>
      </c>
      <c r="D585" s="77">
        <v>9</v>
      </c>
      <c r="E585" s="77" t="s">
        <v>53</v>
      </c>
      <c r="F585" s="77">
        <v>0</v>
      </c>
      <c r="G585" s="78">
        <f t="shared" si="52"/>
        <v>0</v>
      </c>
      <c r="H585" s="77">
        <v>0</v>
      </c>
    </row>
    <row r="586" spans="2:8" s="30" customFormat="1" ht="18.75" customHeight="1">
      <c r="B586" s="90">
        <f t="shared" si="53"/>
        <v>11.022599999999947</v>
      </c>
      <c r="C586" s="76" t="s">
        <v>213</v>
      </c>
      <c r="D586" s="77">
        <v>2</v>
      </c>
      <c r="E586" s="77" t="s">
        <v>53</v>
      </c>
      <c r="F586" s="77">
        <v>0</v>
      </c>
      <c r="G586" s="78">
        <f t="shared" si="52"/>
        <v>0</v>
      </c>
      <c r="H586" s="77">
        <v>0</v>
      </c>
    </row>
    <row r="587" spans="2:8" s="30" customFormat="1" ht="16.5" customHeight="1">
      <c r="B587" s="90">
        <f t="shared" si="53"/>
        <v>11.022699999999947</v>
      </c>
      <c r="C587" s="76" t="s">
        <v>214</v>
      </c>
      <c r="D587" s="77">
        <v>26</v>
      </c>
      <c r="E587" s="77" t="s">
        <v>53</v>
      </c>
      <c r="F587" s="77">
        <v>0</v>
      </c>
      <c r="G587" s="78">
        <f t="shared" si="52"/>
        <v>0</v>
      </c>
      <c r="H587" s="77">
        <v>0</v>
      </c>
    </row>
    <row r="588" spans="2:8" s="30" customFormat="1" ht="18" customHeight="1">
      <c r="B588" s="90">
        <f t="shared" si="53"/>
        <v>11.022799999999947</v>
      </c>
      <c r="C588" s="76" t="s">
        <v>215</v>
      </c>
      <c r="D588" s="77">
        <v>2</v>
      </c>
      <c r="E588" s="77" t="s">
        <v>53</v>
      </c>
      <c r="F588" s="77">
        <v>0</v>
      </c>
      <c r="G588" s="78">
        <f t="shared" si="52"/>
        <v>0</v>
      </c>
      <c r="H588" s="77">
        <v>0</v>
      </c>
    </row>
    <row r="589" spans="2:8" s="30" customFormat="1" ht="15.75" customHeight="1">
      <c r="B589" s="90">
        <f t="shared" si="53"/>
        <v>11.022899999999947</v>
      </c>
      <c r="C589" s="76" t="s">
        <v>180</v>
      </c>
      <c r="D589" s="77">
        <v>2</v>
      </c>
      <c r="E589" s="77" t="s">
        <v>53</v>
      </c>
      <c r="F589" s="77">
        <v>0</v>
      </c>
      <c r="G589" s="78">
        <f t="shared" si="52"/>
        <v>0</v>
      </c>
      <c r="H589" s="77">
        <v>0</v>
      </c>
    </row>
    <row r="590" spans="2:8" s="30" customFormat="1" ht="18" customHeight="1">
      <c r="B590" s="90">
        <f t="shared" si="53"/>
        <v>11.022999999999946</v>
      </c>
      <c r="C590" s="76" t="s">
        <v>181</v>
      </c>
      <c r="D590" s="77">
        <v>2</v>
      </c>
      <c r="E590" s="77" t="s">
        <v>53</v>
      </c>
      <c r="F590" s="77">
        <v>0</v>
      </c>
      <c r="G590" s="78">
        <f t="shared" si="52"/>
        <v>0</v>
      </c>
      <c r="H590" s="77">
        <v>0</v>
      </c>
    </row>
    <row r="591" spans="2:8" s="30" customFormat="1" ht="15.75" customHeight="1">
      <c r="B591" s="90">
        <f t="shared" si="53"/>
        <v>11.023099999999946</v>
      </c>
      <c r="C591" s="76" t="s">
        <v>216</v>
      </c>
      <c r="D591" s="77">
        <v>2</v>
      </c>
      <c r="E591" s="77" t="s">
        <v>53</v>
      </c>
      <c r="F591" s="77">
        <v>0</v>
      </c>
      <c r="G591" s="78">
        <f t="shared" si="52"/>
        <v>0</v>
      </c>
      <c r="H591" s="77">
        <v>0</v>
      </c>
    </row>
    <row r="592" spans="2:8" s="30" customFormat="1" ht="15.75" customHeight="1">
      <c r="B592" s="90">
        <f t="shared" si="53"/>
        <v>11.023199999999946</v>
      </c>
      <c r="C592" s="76" t="s">
        <v>217</v>
      </c>
      <c r="D592" s="77">
        <v>3</v>
      </c>
      <c r="E592" s="77" t="s">
        <v>53</v>
      </c>
      <c r="F592" s="77">
        <v>0</v>
      </c>
      <c r="G592" s="78">
        <f t="shared" si="52"/>
        <v>0</v>
      </c>
      <c r="H592" s="77">
        <v>0</v>
      </c>
    </row>
    <row r="593" spans="2:8" s="30" customFormat="1" ht="15.75" customHeight="1">
      <c r="B593" s="90">
        <f t="shared" si="53"/>
        <v>11.023299999999946</v>
      </c>
      <c r="C593" s="76" t="s">
        <v>186</v>
      </c>
      <c r="D593" s="77">
        <v>3</v>
      </c>
      <c r="E593" s="77" t="s">
        <v>53</v>
      </c>
      <c r="F593" s="77">
        <v>0</v>
      </c>
      <c r="G593" s="78">
        <f t="shared" si="52"/>
        <v>0</v>
      </c>
      <c r="H593" s="77">
        <v>0</v>
      </c>
    </row>
    <row r="594" spans="2:8" s="30" customFormat="1" ht="15.75" customHeight="1">
      <c r="B594" s="90">
        <f t="shared" si="53"/>
        <v>11.023399999999945</v>
      </c>
      <c r="C594" s="76" t="s">
        <v>218</v>
      </c>
      <c r="D594" s="77">
        <v>1</v>
      </c>
      <c r="E594" s="77" t="s">
        <v>53</v>
      </c>
      <c r="F594" s="77">
        <v>0</v>
      </c>
      <c r="G594" s="78">
        <f t="shared" si="52"/>
        <v>0</v>
      </c>
      <c r="H594" s="77">
        <v>0</v>
      </c>
    </row>
    <row r="595" spans="2:8" s="30" customFormat="1" ht="15.75" customHeight="1">
      <c r="B595" s="90">
        <f t="shared" si="53"/>
        <v>11.023499999999945</v>
      </c>
      <c r="C595" s="76" t="s">
        <v>196</v>
      </c>
      <c r="D595" s="77">
        <v>1</v>
      </c>
      <c r="E595" s="77" t="s">
        <v>53</v>
      </c>
      <c r="F595" s="77">
        <v>0</v>
      </c>
      <c r="G595" s="78">
        <f t="shared" si="52"/>
        <v>0</v>
      </c>
      <c r="H595" s="77">
        <v>0</v>
      </c>
    </row>
    <row r="596" spans="2:8" s="30" customFormat="1" ht="15.75" customHeight="1">
      <c r="B596" s="90">
        <f t="shared" si="53"/>
        <v>11.023599999999945</v>
      </c>
      <c r="C596" s="76" t="s">
        <v>197</v>
      </c>
      <c r="D596" s="77">
        <v>3500</v>
      </c>
      <c r="E596" s="77" t="s">
        <v>53</v>
      </c>
      <c r="F596" s="77">
        <v>0</v>
      </c>
      <c r="G596" s="78">
        <f>+D596*F596*60</f>
        <v>0</v>
      </c>
      <c r="H596" s="77">
        <v>0</v>
      </c>
    </row>
    <row r="597" spans="2:8" s="30" customFormat="1" ht="15.75" customHeight="1">
      <c r="B597" s="90">
        <f t="shared" si="53"/>
        <v>11.023699999999945</v>
      </c>
      <c r="C597" s="76" t="s">
        <v>198</v>
      </c>
      <c r="D597" s="77">
        <v>4500</v>
      </c>
      <c r="E597" s="77" t="s">
        <v>53</v>
      </c>
      <c r="F597" s="77">
        <v>0</v>
      </c>
      <c r="G597" s="78">
        <f>+D597*F597*60</f>
        <v>0</v>
      </c>
      <c r="H597" s="77">
        <v>0</v>
      </c>
    </row>
    <row r="598" spans="2:8" s="30" customFormat="1" ht="18" customHeight="1">
      <c r="B598" s="90">
        <f t="shared" si="53"/>
        <v>11.023799999999945</v>
      </c>
      <c r="C598" s="76" t="s">
        <v>199</v>
      </c>
      <c r="D598" s="77">
        <v>1</v>
      </c>
      <c r="E598" s="77" t="s">
        <v>53</v>
      </c>
      <c r="F598" s="77">
        <v>0</v>
      </c>
      <c r="G598" s="78">
        <f>+D598*F598*60</f>
        <v>0</v>
      </c>
      <c r="H598" s="77">
        <v>0</v>
      </c>
    </row>
    <row r="599" spans="2:7" s="30" customFormat="1" ht="13.5" customHeight="1">
      <c r="B599" s="46"/>
      <c r="C599" s="48"/>
      <c r="D599" s="3"/>
      <c r="E599" s="3"/>
      <c r="F599" s="3"/>
      <c r="G599" s="31"/>
    </row>
    <row r="600" spans="2:9" s="27" customFormat="1" ht="15.75">
      <c r="B600" s="46"/>
      <c r="C600" s="87" t="s">
        <v>182</v>
      </c>
      <c r="D600" s="4"/>
      <c r="E600" s="3"/>
      <c r="F600" s="4"/>
      <c r="G600" s="31"/>
      <c r="I600" s="7"/>
    </row>
    <row r="601" spans="2:8" s="30" customFormat="1" ht="15.75" customHeight="1">
      <c r="B601" s="89">
        <f>+B598+0.0001</f>
        <v>11.023899999999944</v>
      </c>
      <c r="C601" s="70" t="s">
        <v>190</v>
      </c>
      <c r="D601" s="71">
        <v>1</v>
      </c>
      <c r="E601" s="77" t="s">
        <v>53</v>
      </c>
      <c r="F601" s="77">
        <v>0</v>
      </c>
      <c r="G601" s="72">
        <f>+D601*F601</f>
        <v>0</v>
      </c>
      <c r="H601" s="77">
        <v>0</v>
      </c>
    </row>
    <row r="602" spans="2:8" s="30" customFormat="1" ht="15.75" customHeight="1">
      <c r="B602" s="89">
        <f t="shared" si="53"/>
        <v>11.023999999999944</v>
      </c>
      <c r="C602" s="70" t="s">
        <v>189</v>
      </c>
      <c r="D602" s="71">
        <v>5</v>
      </c>
      <c r="E602" s="77" t="s">
        <v>53</v>
      </c>
      <c r="F602" s="77">
        <v>0</v>
      </c>
      <c r="G602" s="72">
        <f aca="true" t="shared" si="54" ref="G602:G608">+D602*F602</f>
        <v>0</v>
      </c>
      <c r="H602" s="77">
        <v>0</v>
      </c>
    </row>
    <row r="603" spans="2:8" s="30" customFormat="1" ht="15.75" customHeight="1">
      <c r="B603" s="89">
        <f t="shared" si="53"/>
        <v>11.024099999999944</v>
      </c>
      <c r="C603" s="70" t="s">
        <v>191</v>
      </c>
      <c r="D603" s="71">
        <v>5</v>
      </c>
      <c r="E603" s="77" t="s">
        <v>53</v>
      </c>
      <c r="F603" s="77">
        <v>0</v>
      </c>
      <c r="G603" s="72">
        <f t="shared" si="54"/>
        <v>0</v>
      </c>
      <c r="H603" s="77">
        <v>0</v>
      </c>
    </row>
    <row r="604" spans="2:8" s="30" customFormat="1" ht="15" customHeight="1">
      <c r="B604" s="89">
        <f t="shared" si="53"/>
        <v>11.024199999999944</v>
      </c>
      <c r="C604" s="70" t="s">
        <v>187</v>
      </c>
      <c r="D604" s="71">
        <v>5</v>
      </c>
      <c r="E604" s="77" t="s">
        <v>53</v>
      </c>
      <c r="F604" s="77">
        <v>0</v>
      </c>
      <c r="G604" s="72">
        <f t="shared" si="54"/>
        <v>0</v>
      </c>
      <c r="H604" s="77">
        <v>0</v>
      </c>
    </row>
    <row r="605" spans="2:8" s="30" customFormat="1" ht="15.75" customHeight="1">
      <c r="B605" s="89">
        <f t="shared" si="53"/>
        <v>11.024299999999943</v>
      </c>
      <c r="C605" s="70" t="s">
        <v>188</v>
      </c>
      <c r="D605" s="71">
        <v>5</v>
      </c>
      <c r="E605" s="77" t="s">
        <v>53</v>
      </c>
      <c r="F605" s="77">
        <v>0</v>
      </c>
      <c r="G605" s="72">
        <f t="shared" si="54"/>
        <v>0</v>
      </c>
      <c r="H605" s="77">
        <v>0</v>
      </c>
    </row>
    <row r="606" spans="2:8" s="30" customFormat="1" ht="15.75" customHeight="1">
      <c r="B606" s="89">
        <f t="shared" si="53"/>
        <v>11.024399999999943</v>
      </c>
      <c r="C606" s="70" t="s">
        <v>192</v>
      </c>
      <c r="D606" s="71">
        <v>5</v>
      </c>
      <c r="E606" s="77" t="s">
        <v>53</v>
      </c>
      <c r="F606" s="77">
        <v>0</v>
      </c>
      <c r="G606" s="72">
        <f t="shared" si="54"/>
        <v>0</v>
      </c>
      <c r="H606" s="77">
        <v>0</v>
      </c>
    </row>
    <row r="607" spans="2:8" s="30" customFormat="1" ht="16.5" customHeight="1">
      <c r="B607" s="89">
        <f t="shared" si="53"/>
        <v>11.024499999999943</v>
      </c>
      <c r="C607" s="70" t="s">
        <v>186</v>
      </c>
      <c r="D607" s="71">
        <v>5</v>
      </c>
      <c r="E607" s="77" t="s">
        <v>53</v>
      </c>
      <c r="F607" s="77">
        <v>0</v>
      </c>
      <c r="G607" s="72">
        <f t="shared" si="54"/>
        <v>0</v>
      </c>
      <c r="H607" s="77">
        <v>0</v>
      </c>
    </row>
    <row r="608" spans="2:8" s="30" customFormat="1" ht="15.75" customHeight="1">
      <c r="B608" s="89">
        <f t="shared" si="53"/>
        <v>11.024599999999943</v>
      </c>
      <c r="C608" s="70" t="s">
        <v>193</v>
      </c>
      <c r="D608" s="71">
        <v>1</v>
      </c>
      <c r="E608" s="77" t="s">
        <v>53</v>
      </c>
      <c r="F608" s="77">
        <v>0</v>
      </c>
      <c r="G608" s="72">
        <f t="shared" si="54"/>
        <v>0</v>
      </c>
      <c r="H608" s="77">
        <v>0</v>
      </c>
    </row>
    <row r="609" spans="2:8" s="30" customFormat="1" ht="15.75" customHeight="1">
      <c r="B609" s="89">
        <f t="shared" si="53"/>
        <v>11.024699999999942</v>
      </c>
      <c r="C609" s="70" t="s">
        <v>183</v>
      </c>
      <c r="D609" s="71">
        <v>1</v>
      </c>
      <c r="E609" s="77" t="s">
        <v>28</v>
      </c>
      <c r="F609" s="77">
        <v>0</v>
      </c>
      <c r="G609" s="72">
        <f aca="true" t="shared" si="55" ref="G609:G614">+D609*F609*60</f>
        <v>0</v>
      </c>
      <c r="H609" s="77">
        <v>0</v>
      </c>
    </row>
    <row r="610" spans="2:8" s="30" customFormat="1" ht="15" customHeight="1">
      <c r="B610" s="89">
        <f t="shared" si="53"/>
        <v>11.024799999999942</v>
      </c>
      <c r="C610" s="70" t="s">
        <v>184</v>
      </c>
      <c r="D610" s="71">
        <v>1000</v>
      </c>
      <c r="E610" s="77" t="s">
        <v>53</v>
      </c>
      <c r="F610" s="77">
        <v>0</v>
      </c>
      <c r="G610" s="72">
        <f t="shared" si="55"/>
        <v>0</v>
      </c>
      <c r="H610" s="77">
        <v>0</v>
      </c>
    </row>
    <row r="611" spans="2:8" s="30" customFormat="1" ht="15" customHeight="1">
      <c r="B611" s="89">
        <f t="shared" si="53"/>
        <v>11.024899999999942</v>
      </c>
      <c r="C611" s="70" t="s">
        <v>185</v>
      </c>
      <c r="D611" s="71">
        <v>1000</v>
      </c>
      <c r="E611" s="77" t="s">
        <v>53</v>
      </c>
      <c r="F611" s="77">
        <v>0</v>
      </c>
      <c r="G611" s="72">
        <f t="shared" si="55"/>
        <v>0</v>
      </c>
      <c r="H611" s="77">
        <v>0</v>
      </c>
    </row>
    <row r="612" spans="2:8" s="30" customFormat="1" ht="15" customHeight="1">
      <c r="B612" s="89">
        <f t="shared" si="53"/>
        <v>11.024999999999942</v>
      </c>
      <c r="C612" s="70" t="s">
        <v>194</v>
      </c>
      <c r="D612" s="71">
        <v>1</v>
      </c>
      <c r="E612" s="77" t="s">
        <v>28</v>
      </c>
      <c r="F612" s="77">
        <v>0</v>
      </c>
      <c r="G612" s="72">
        <f t="shared" si="55"/>
        <v>0</v>
      </c>
      <c r="H612" s="77">
        <v>0</v>
      </c>
    </row>
    <row r="613" spans="2:8" s="30" customFormat="1" ht="15" customHeight="1">
      <c r="B613" s="89">
        <f t="shared" si="53"/>
        <v>11.025099999999942</v>
      </c>
      <c r="C613" s="70" t="s">
        <v>195</v>
      </c>
      <c r="D613" s="71">
        <v>1</v>
      </c>
      <c r="E613" s="77" t="s">
        <v>28</v>
      </c>
      <c r="F613" s="77">
        <v>0</v>
      </c>
      <c r="G613" s="72">
        <f t="shared" si="55"/>
        <v>0</v>
      </c>
      <c r="H613" s="77">
        <v>0</v>
      </c>
    </row>
    <row r="614" spans="2:8" s="30" customFormat="1" ht="15" customHeight="1">
      <c r="B614" s="89">
        <f t="shared" si="53"/>
        <v>11.025199999999941</v>
      </c>
      <c r="C614" s="70" t="s">
        <v>177</v>
      </c>
      <c r="D614" s="71">
        <v>350</v>
      </c>
      <c r="E614" s="77" t="s">
        <v>53</v>
      </c>
      <c r="F614" s="77">
        <v>0</v>
      </c>
      <c r="G614" s="72">
        <f t="shared" si="55"/>
        <v>0</v>
      </c>
      <c r="H614" s="77">
        <v>0</v>
      </c>
    </row>
    <row r="615" spans="2:7" s="30" customFormat="1" ht="13.5" customHeight="1">
      <c r="B615" s="29"/>
      <c r="C615" s="48"/>
      <c r="D615" s="3"/>
      <c r="E615" s="3"/>
      <c r="F615" s="3"/>
      <c r="G615" s="31"/>
    </row>
    <row r="616" spans="2:9" s="27" customFormat="1" ht="15.75">
      <c r="B616" s="46"/>
      <c r="C616" s="87" t="s">
        <v>304</v>
      </c>
      <c r="D616" s="4"/>
      <c r="E616" s="3"/>
      <c r="F616" s="4"/>
      <c r="G616" s="31"/>
      <c r="I616" s="7"/>
    </row>
    <row r="617" spans="2:8" s="30" customFormat="1" ht="15" customHeight="1">
      <c r="B617" s="90">
        <f>+B614+0.0001</f>
        <v>11.025299999999941</v>
      </c>
      <c r="C617" s="76" t="s">
        <v>273</v>
      </c>
      <c r="D617" s="77">
        <v>22</v>
      </c>
      <c r="E617" s="77" t="s">
        <v>53</v>
      </c>
      <c r="F617" s="77">
        <v>0</v>
      </c>
      <c r="G617" s="78">
        <f aca="true" t="shared" si="56" ref="G617:G651">+D617*F617</f>
        <v>0</v>
      </c>
      <c r="H617" s="77">
        <v>0</v>
      </c>
    </row>
    <row r="618" spans="2:8" s="30" customFormat="1" ht="15" customHeight="1">
      <c r="B618" s="90">
        <f aca="true" t="shared" si="57" ref="B618:B651">+B617+0.0001</f>
        <v>11.02539999999994</v>
      </c>
      <c r="C618" s="76" t="s">
        <v>274</v>
      </c>
      <c r="D618" s="77">
        <v>12</v>
      </c>
      <c r="E618" s="77" t="s">
        <v>53</v>
      </c>
      <c r="F618" s="77">
        <v>0</v>
      </c>
      <c r="G618" s="78">
        <f t="shared" si="56"/>
        <v>0</v>
      </c>
      <c r="H618" s="77">
        <v>0</v>
      </c>
    </row>
    <row r="619" spans="2:8" s="30" customFormat="1" ht="15" customHeight="1">
      <c r="B619" s="90">
        <f t="shared" si="57"/>
        <v>11.02549999999994</v>
      </c>
      <c r="C619" s="76" t="s">
        <v>275</v>
      </c>
      <c r="D619" s="77">
        <v>30</v>
      </c>
      <c r="E619" s="77" t="s">
        <v>53</v>
      </c>
      <c r="F619" s="77">
        <v>0</v>
      </c>
      <c r="G619" s="78">
        <f t="shared" si="56"/>
        <v>0</v>
      </c>
      <c r="H619" s="77">
        <v>0</v>
      </c>
    </row>
    <row r="620" spans="2:8" s="30" customFormat="1" ht="15.75" customHeight="1">
      <c r="B620" s="90">
        <f t="shared" si="57"/>
        <v>11.02559999999994</v>
      </c>
      <c r="C620" s="76" t="s">
        <v>276</v>
      </c>
      <c r="D620" s="77">
        <v>55</v>
      </c>
      <c r="E620" s="77" t="s">
        <v>53</v>
      </c>
      <c r="F620" s="77">
        <v>0</v>
      </c>
      <c r="G620" s="78">
        <f t="shared" si="56"/>
        <v>0</v>
      </c>
      <c r="H620" s="77">
        <v>0</v>
      </c>
    </row>
    <row r="621" spans="2:8" s="30" customFormat="1" ht="15" customHeight="1">
      <c r="B621" s="90">
        <f t="shared" si="57"/>
        <v>11.02569999999994</v>
      </c>
      <c r="C621" s="76" t="s">
        <v>277</v>
      </c>
      <c r="D621" s="77">
        <v>12</v>
      </c>
      <c r="E621" s="77" t="s">
        <v>53</v>
      </c>
      <c r="F621" s="77">
        <v>0</v>
      </c>
      <c r="G621" s="78">
        <f t="shared" si="56"/>
        <v>0</v>
      </c>
      <c r="H621" s="77">
        <v>0</v>
      </c>
    </row>
    <row r="622" spans="2:8" s="30" customFormat="1" ht="15.75" customHeight="1">
      <c r="B622" s="90">
        <f t="shared" si="57"/>
        <v>11.02579999999994</v>
      </c>
      <c r="C622" s="76" t="s">
        <v>278</v>
      </c>
      <c r="D622" s="77">
        <v>10</v>
      </c>
      <c r="E622" s="77" t="s">
        <v>53</v>
      </c>
      <c r="F622" s="77">
        <v>0</v>
      </c>
      <c r="G622" s="78">
        <f t="shared" si="56"/>
        <v>0</v>
      </c>
      <c r="H622" s="77">
        <v>0</v>
      </c>
    </row>
    <row r="623" spans="2:8" s="30" customFormat="1" ht="15.75" customHeight="1">
      <c r="B623" s="90">
        <f t="shared" si="57"/>
        <v>11.02589999999994</v>
      </c>
      <c r="C623" s="76" t="s">
        <v>279</v>
      </c>
      <c r="D623" s="77">
        <v>20</v>
      </c>
      <c r="E623" s="77" t="s">
        <v>53</v>
      </c>
      <c r="F623" s="77">
        <v>0</v>
      </c>
      <c r="G623" s="78">
        <f t="shared" si="56"/>
        <v>0</v>
      </c>
      <c r="H623" s="77">
        <v>0</v>
      </c>
    </row>
    <row r="624" spans="2:8" s="30" customFormat="1" ht="15.75" customHeight="1">
      <c r="B624" s="90">
        <f t="shared" si="57"/>
        <v>11.02599999999994</v>
      </c>
      <c r="C624" s="76" t="s">
        <v>280</v>
      </c>
      <c r="D624" s="77">
        <v>36</v>
      </c>
      <c r="E624" s="77" t="s">
        <v>53</v>
      </c>
      <c r="F624" s="77">
        <v>0</v>
      </c>
      <c r="G624" s="78">
        <f t="shared" si="56"/>
        <v>0</v>
      </c>
      <c r="H624" s="77">
        <v>0</v>
      </c>
    </row>
    <row r="625" spans="2:8" s="30" customFormat="1" ht="15" customHeight="1">
      <c r="B625" s="90">
        <f t="shared" si="57"/>
        <v>11.02609999999994</v>
      </c>
      <c r="C625" s="76" t="s">
        <v>281</v>
      </c>
      <c r="D625" s="77">
        <v>25</v>
      </c>
      <c r="E625" s="77" t="s">
        <v>53</v>
      </c>
      <c r="F625" s="77">
        <v>0</v>
      </c>
      <c r="G625" s="78">
        <f t="shared" si="56"/>
        <v>0</v>
      </c>
      <c r="H625" s="77">
        <v>0</v>
      </c>
    </row>
    <row r="626" spans="2:8" s="30" customFormat="1" ht="15.75" customHeight="1">
      <c r="B626" s="90">
        <f t="shared" si="57"/>
        <v>11.026199999999939</v>
      </c>
      <c r="C626" s="76" t="s">
        <v>282</v>
      </c>
      <c r="D626" s="77">
        <v>18</v>
      </c>
      <c r="E626" s="77" t="s">
        <v>53</v>
      </c>
      <c r="F626" s="77">
        <v>0</v>
      </c>
      <c r="G626" s="78">
        <f t="shared" si="56"/>
        <v>0</v>
      </c>
      <c r="H626" s="77">
        <v>0</v>
      </c>
    </row>
    <row r="627" spans="2:8" s="30" customFormat="1" ht="16.5" customHeight="1">
      <c r="B627" s="90">
        <f t="shared" si="57"/>
        <v>11.026299999999939</v>
      </c>
      <c r="C627" s="76" t="s">
        <v>283</v>
      </c>
      <c r="D627" s="77">
        <v>18</v>
      </c>
      <c r="E627" s="77" t="s">
        <v>53</v>
      </c>
      <c r="F627" s="77">
        <v>0</v>
      </c>
      <c r="G627" s="78">
        <f t="shared" si="56"/>
        <v>0</v>
      </c>
      <c r="H627" s="77">
        <v>0</v>
      </c>
    </row>
    <row r="628" spans="2:8" s="30" customFormat="1" ht="15.75" customHeight="1">
      <c r="B628" s="90">
        <f t="shared" si="57"/>
        <v>11.026399999999938</v>
      </c>
      <c r="C628" s="76" t="s">
        <v>284</v>
      </c>
      <c r="D628" s="77">
        <v>35</v>
      </c>
      <c r="E628" s="77" t="s">
        <v>53</v>
      </c>
      <c r="F628" s="77">
        <v>0</v>
      </c>
      <c r="G628" s="78">
        <f t="shared" si="56"/>
        <v>0</v>
      </c>
      <c r="H628" s="77">
        <v>0</v>
      </c>
    </row>
    <row r="629" spans="2:8" s="30" customFormat="1" ht="15.75" customHeight="1">
      <c r="B629" s="90">
        <f t="shared" si="57"/>
        <v>11.026499999999938</v>
      </c>
      <c r="C629" s="76" t="s">
        <v>285</v>
      </c>
      <c r="D629" s="77">
        <v>20</v>
      </c>
      <c r="E629" s="77" t="s">
        <v>53</v>
      </c>
      <c r="F629" s="77">
        <v>0</v>
      </c>
      <c r="G629" s="78">
        <f t="shared" si="56"/>
        <v>0</v>
      </c>
      <c r="H629" s="77">
        <v>0</v>
      </c>
    </row>
    <row r="630" spans="2:8" s="30" customFormat="1" ht="13.5" customHeight="1">
      <c r="B630" s="90">
        <f t="shared" si="57"/>
        <v>11.026599999999938</v>
      </c>
      <c r="C630" s="76" t="s">
        <v>286</v>
      </c>
      <c r="D630" s="77">
        <v>30</v>
      </c>
      <c r="E630" s="77" t="s">
        <v>53</v>
      </c>
      <c r="F630" s="77">
        <v>0</v>
      </c>
      <c r="G630" s="78">
        <f t="shared" si="56"/>
        <v>0</v>
      </c>
      <c r="H630" s="77">
        <v>0</v>
      </c>
    </row>
    <row r="631" spans="2:8" s="30" customFormat="1" ht="15.75" customHeight="1">
      <c r="B631" s="90">
        <f t="shared" si="57"/>
        <v>11.026699999999938</v>
      </c>
      <c r="C631" s="76" t="s">
        <v>287</v>
      </c>
      <c r="D631" s="77">
        <v>35</v>
      </c>
      <c r="E631" s="77" t="s">
        <v>53</v>
      </c>
      <c r="F631" s="77">
        <v>0</v>
      </c>
      <c r="G631" s="78">
        <f t="shared" si="56"/>
        <v>0</v>
      </c>
      <c r="H631" s="77">
        <v>0</v>
      </c>
    </row>
    <row r="632" spans="2:8" s="30" customFormat="1" ht="15.75" customHeight="1">
      <c r="B632" s="90">
        <f t="shared" si="57"/>
        <v>11.026799999999938</v>
      </c>
      <c r="C632" s="76" t="s">
        <v>288</v>
      </c>
      <c r="D632" s="77">
        <v>60</v>
      </c>
      <c r="E632" s="77" t="s">
        <v>53</v>
      </c>
      <c r="F632" s="77">
        <v>0</v>
      </c>
      <c r="G632" s="78">
        <f t="shared" si="56"/>
        <v>0</v>
      </c>
      <c r="H632" s="77">
        <v>0</v>
      </c>
    </row>
    <row r="633" spans="2:8" s="30" customFormat="1" ht="15" customHeight="1">
      <c r="B633" s="90">
        <f t="shared" si="57"/>
        <v>11.026899999999937</v>
      </c>
      <c r="C633" s="76" t="s">
        <v>289</v>
      </c>
      <c r="D633" s="77">
        <v>30</v>
      </c>
      <c r="E633" s="77" t="s">
        <v>53</v>
      </c>
      <c r="F633" s="77">
        <v>0</v>
      </c>
      <c r="G633" s="78">
        <f t="shared" si="56"/>
        <v>0</v>
      </c>
      <c r="H633" s="77">
        <v>0</v>
      </c>
    </row>
    <row r="634" spans="2:8" s="30" customFormat="1" ht="13.5" customHeight="1">
      <c r="B634" s="90">
        <f t="shared" si="57"/>
        <v>11.026999999999937</v>
      </c>
      <c r="C634" s="76" t="s">
        <v>290</v>
      </c>
      <c r="D634" s="77">
        <v>6</v>
      </c>
      <c r="E634" s="77" t="s">
        <v>53</v>
      </c>
      <c r="F634" s="77">
        <v>0</v>
      </c>
      <c r="G634" s="78">
        <f t="shared" si="56"/>
        <v>0</v>
      </c>
      <c r="H634" s="77">
        <v>0</v>
      </c>
    </row>
    <row r="635" spans="2:8" s="30" customFormat="1" ht="13.5" customHeight="1">
      <c r="B635" s="90">
        <f t="shared" si="57"/>
        <v>11.027099999999937</v>
      </c>
      <c r="C635" s="76" t="s">
        <v>291</v>
      </c>
      <c r="D635" s="77">
        <v>5</v>
      </c>
      <c r="E635" s="77" t="s">
        <v>53</v>
      </c>
      <c r="F635" s="77">
        <v>0</v>
      </c>
      <c r="G635" s="78">
        <f t="shared" si="56"/>
        <v>0</v>
      </c>
      <c r="H635" s="77">
        <v>0</v>
      </c>
    </row>
    <row r="636" spans="2:8" s="30" customFormat="1" ht="15.75" customHeight="1">
      <c r="B636" s="90">
        <f t="shared" si="57"/>
        <v>11.027199999999937</v>
      </c>
      <c r="C636" s="76" t="s">
        <v>292</v>
      </c>
      <c r="D636" s="77">
        <v>10</v>
      </c>
      <c r="E636" s="77" t="s">
        <v>53</v>
      </c>
      <c r="F636" s="77">
        <v>0</v>
      </c>
      <c r="G636" s="78">
        <f t="shared" si="56"/>
        <v>0</v>
      </c>
      <c r="H636" s="77">
        <v>0</v>
      </c>
    </row>
    <row r="637" spans="2:8" s="30" customFormat="1" ht="15.75" customHeight="1">
      <c r="B637" s="90">
        <f t="shared" si="57"/>
        <v>11.027299999999936</v>
      </c>
      <c r="C637" s="76" t="s">
        <v>293</v>
      </c>
      <c r="D637" s="77">
        <v>6</v>
      </c>
      <c r="E637" s="77" t="s">
        <v>53</v>
      </c>
      <c r="F637" s="77">
        <v>0</v>
      </c>
      <c r="G637" s="78">
        <f t="shared" si="56"/>
        <v>0</v>
      </c>
      <c r="H637" s="77">
        <v>0</v>
      </c>
    </row>
    <row r="638" spans="2:8" s="30" customFormat="1" ht="16.5" customHeight="1">
      <c r="B638" s="90">
        <f t="shared" si="57"/>
        <v>11.027399999999936</v>
      </c>
      <c r="C638" s="76" t="s">
        <v>294</v>
      </c>
      <c r="D638" s="77">
        <v>16</v>
      </c>
      <c r="E638" s="77" t="s">
        <v>53</v>
      </c>
      <c r="F638" s="77">
        <v>0</v>
      </c>
      <c r="G638" s="78">
        <f t="shared" si="56"/>
        <v>0</v>
      </c>
      <c r="H638" s="77">
        <v>0</v>
      </c>
    </row>
    <row r="639" spans="2:8" s="30" customFormat="1" ht="15.75" customHeight="1">
      <c r="B639" s="90">
        <f t="shared" si="57"/>
        <v>11.027499999999936</v>
      </c>
      <c r="C639" s="76" t="s">
        <v>295</v>
      </c>
      <c r="D639" s="77">
        <v>66</v>
      </c>
      <c r="E639" s="77" t="s">
        <v>53</v>
      </c>
      <c r="F639" s="77">
        <v>0</v>
      </c>
      <c r="G639" s="78">
        <f t="shared" si="56"/>
        <v>0</v>
      </c>
      <c r="H639" s="77">
        <v>0</v>
      </c>
    </row>
    <row r="640" spans="2:8" s="30" customFormat="1" ht="15" customHeight="1">
      <c r="B640" s="90">
        <f t="shared" si="57"/>
        <v>11.027599999999936</v>
      </c>
      <c r="C640" s="76" t="s">
        <v>296</v>
      </c>
      <c r="D640" s="77">
        <v>40</v>
      </c>
      <c r="E640" s="77" t="s">
        <v>53</v>
      </c>
      <c r="F640" s="77">
        <v>0</v>
      </c>
      <c r="G640" s="78">
        <f t="shared" si="56"/>
        <v>0</v>
      </c>
      <c r="H640" s="77">
        <v>0</v>
      </c>
    </row>
    <row r="641" spans="2:8" s="30" customFormat="1" ht="15.75" customHeight="1">
      <c r="B641" s="90">
        <f t="shared" si="57"/>
        <v>11.027699999999935</v>
      </c>
      <c r="C641" s="76" t="s">
        <v>297</v>
      </c>
      <c r="D641" s="77">
        <v>200</v>
      </c>
      <c r="E641" s="77" t="s">
        <v>53</v>
      </c>
      <c r="F641" s="77">
        <v>0</v>
      </c>
      <c r="G641" s="78">
        <f t="shared" si="56"/>
        <v>0</v>
      </c>
      <c r="H641" s="77">
        <v>0</v>
      </c>
    </row>
    <row r="642" spans="2:8" s="30" customFormat="1" ht="16.5" customHeight="1">
      <c r="B642" s="90">
        <f t="shared" si="57"/>
        <v>11.027799999999935</v>
      </c>
      <c r="C642" s="76" t="s">
        <v>298</v>
      </c>
      <c r="D642" s="77">
        <v>200</v>
      </c>
      <c r="E642" s="77" t="s">
        <v>53</v>
      </c>
      <c r="F642" s="77">
        <v>0</v>
      </c>
      <c r="G642" s="78">
        <f t="shared" si="56"/>
        <v>0</v>
      </c>
      <c r="H642" s="77">
        <v>0</v>
      </c>
    </row>
    <row r="643" spans="2:8" s="30" customFormat="1" ht="15.75" customHeight="1">
      <c r="B643" s="90">
        <f t="shared" si="57"/>
        <v>11.027899999999935</v>
      </c>
      <c r="C643" s="76" t="s">
        <v>492</v>
      </c>
      <c r="D643" s="77">
        <v>230</v>
      </c>
      <c r="E643" s="77" t="s">
        <v>53</v>
      </c>
      <c r="F643" s="77">
        <v>0</v>
      </c>
      <c r="G643" s="78">
        <f t="shared" si="56"/>
        <v>0</v>
      </c>
      <c r="H643" s="77">
        <v>0</v>
      </c>
    </row>
    <row r="644" spans="2:8" s="30" customFormat="1" ht="15.75" customHeight="1">
      <c r="B644" s="90">
        <f t="shared" si="57"/>
        <v>11.027999999999935</v>
      </c>
      <c r="C644" s="76" t="s">
        <v>493</v>
      </c>
      <c r="D644" s="77">
        <v>252</v>
      </c>
      <c r="E644" s="77" t="s">
        <v>53</v>
      </c>
      <c r="F644" s="77">
        <v>0</v>
      </c>
      <c r="G644" s="78">
        <f t="shared" si="56"/>
        <v>0</v>
      </c>
      <c r="H644" s="77">
        <v>0</v>
      </c>
    </row>
    <row r="645" spans="2:8" s="30" customFormat="1" ht="16.5" customHeight="1">
      <c r="B645" s="90">
        <f t="shared" si="57"/>
        <v>11.028099999999935</v>
      </c>
      <c r="C645" s="76" t="s">
        <v>299</v>
      </c>
      <c r="D645" s="77">
        <v>126</v>
      </c>
      <c r="E645" s="77" t="s">
        <v>53</v>
      </c>
      <c r="F645" s="77">
        <v>0</v>
      </c>
      <c r="G645" s="78">
        <f t="shared" si="56"/>
        <v>0</v>
      </c>
      <c r="H645" s="77">
        <v>0</v>
      </c>
    </row>
    <row r="646" spans="2:8" s="30" customFormat="1" ht="13.5" customHeight="1">
      <c r="B646" s="90">
        <f t="shared" si="57"/>
        <v>11.028199999999934</v>
      </c>
      <c r="C646" s="76" t="s">
        <v>300</v>
      </c>
      <c r="D646" s="77">
        <v>360</v>
      </c>
      <c r="E646" s="77" t="s">
        <v>53</v>
      </c>
      <c r="F646" s="77">
        <v>0</v>
      </c>
      <c r="G646" s="78">
        <f t="shared" si="56"/>
        <v>0</v>
      </c>
      <c r="H646" s="77">
        <v>0</v>
      </c>
    </row>
    <row r="647" spans="2:8" s="30" customFormat="1" ht="15.75" customHeight="1">
      <c r="B647" s="90">
        <f t="shared" si="57"/>
        <v>11.028299999999934</v>
      </c>
      <c r="C647" s="76" t="s">
        <v>301</v>
      </c>
      <c r="D647" s="77">
        <v>75</v>
      </c>
      <c r="E647" s="77" t="s">
        <v>53</v>
      </c>
      <c r="F647" s="77">
        <v>0</v>
      </c>
      <c r="G647" s="78">
        <f t="shared" si="56"/>
        <v>0</v>
      </c>
      <c r="H647" s="77">
        <v>0</v>
      </c>
    </row>
    <row r="648" spans="2:8" s="30" customFormat="1" ht="15" customHeight="1">
      <c r="B648" s="90">
        <f t="shared" si="57"/>
        <v>11.028399999999934</v>
      </c>
      <c r="C648" s="76" t="s">
        <v>491</v>
      </c>
      <c r="D648" s="77">
        <v>40</v>
      </c>
      <c r="E648" s="77" t="s">
        <v>53</v>
      </c>
      <c r="F648" s="77">
        <v>0</v>
      </c>
      <c r="G648" s="78">
        <f t="shared" si="56"/>
        <v>0</v>
      </c>
      <c r="H648" s="77">
        <v>0</v>
      </c>
    </row>
    <row r="649" spans="2:8" s="30" customFormat="1" ht="15.75" customHeight="1">
      <c r="B649" s="90">
        <f t="shared" si="57"/>
        <v>11.028499999999934</v>
      </c>
      <c r="C649" s="76" t="s">
        <v>302</v>
      </c>
      <c r="D649" s="77">
        <v>1</v>
      </c>
      <c r="E649" s="77" t="s">
        <v>53</v>
      </c>
      <c r="F649" s="77">
        <v>0</v>
      </c>
      <c r="G649" s="78">
        <f t="shared" si="56"/>
        <v>0</v>
      </c>
      <c r="H649" s="77">
        <v>0</v>
      </c>
    </row>
    <row r="650" spans="2:8" s="30" customFormat="1" ht="15" customHeight="1">
      <c r="B650" s="90">
        <f t="shared" si="57"/>
        <v>11.028599999999933</v>
      </c>
      <c r="C650" s="76" t="s">
        <v>494</v>
      </c>
      <c r="D650" s="77">
        <v>12</v>
      </c>
      <c r="E650" s="77" t="s">
        <v>53</v>
      </c>
      <c r="F650" s="77">
        <v>0</v>
      </c>
      <c r="G650" s="78">
        <f t="shared" si="56"/>
        <v>0</v>
      </c>
      <c r="H650" s="77">
        <v>0</v>
      </c>
    </row>
    <row r="651" spans="2:8" s="30" customFormat="1" ht="18" customHeight="1">
      <c r="B651" s="90">
        <f t="shared" si="57"/>
        <v>11.028699999999933</v>
      </c>
      <c r="C651" s="76" t="s">
        <v>303</v>
      </c>
      <c r="D651" s="77">
        <v>1</v>
      </c>
      <c r="E651" s="77" t="s">
        <v>8</v>
      </c>
      <c r="F651" s="77">
        <v>0</v>
      </c>
      <c r="G651" s="78">
        <f t="shared" si="56"/>
        <v>0</v>
      </c>
      <c r="H651" s="77">
        <v>0</v>
      </c>
    </row>
    <row r="652" spans="2:7" s="30" customFormat="1" ht="13.5" customHeight="1">
      <c r="B652" s="29"/>
      <c r="C652" s="48"/>
      <c r="D652" s="3"/>
      <c r="E652" s="3"/>
      <c r="F652" s="3"/>
      <c r="G652" s="31"/>
    </row>
    <row r="653" spans="2:8" s="30" customFormat="1" ht="14.25">
      <c r="B653" s="29"/>
      <c r="C653" s="48"/>
      <c r="D653" s="130" t="s">
        <v>490</v>
      </c>
      <c r="E653" s="130"/>
      <c r="F653" s="130"/>
      <c r="G653" s="130"/>
      <c r="H653" s="68">
        <f>SUM(H302:H651)</f>
        <v>0</v>
      </c>
    </row>
    <row r="654" spans="2:8" s="30" customFormat="1" ht="13.5">
      <c r="B654" s="29"/>
      <c r="C654" s="56"/>
      <c r="D654" s="3"/>
      <c r="E654" s="3"/>
      <c r="F654" s="3"/>
      <c r="G654" s="31"/>
      <c r="H654" s="32"/>
    </row>
    <row r="655" spans="2:9" s="27" customFormat="1" ht="15.75">
      <c r="B655" s="86">
        <v>12</v>
      </c>
      <c r="C655" s="87" t="s">
        <v>24</v>
      </c>
      <c r="D655" s="116"/>
      <c r="E655" s="117"/>
      <c r="F655" s="117"/>
      <c r="G655" s="77"/>
      <c r="H655" s="118"/>
      <c r="I655" s="7"/>
    </row>
    <row r="656" spans="2:8" s="30" customFormat="1" ht="60">
      <c r="B656" s="75">
        <f>B655+0.001</f>
        <v>12.001</v>
      </c>
      <c r="C656" s="76" t="s">
        <v>227</v>
      </c>
      <c r="D656" s="77">
        <v>4503.905139405204</v>
      </c>
      <c r="E656" s="77" t="s">
        <v>316</v>
      </c>
      <c r="F656" s="77">
        <v>0</v>
      </c>
      <c r="G656" s="78">
        <f>+D656*F656</f>
        <v>0</v>
      </c>
      <c r="H656" s="77">
        <v>0</v>
      </c>
    </row>
    <row r="657" spans="2:8" s="30" customFormat="1" ht="60">
      <c r="B657" s="75">
        <f>B655+0.001</f>
        <v>12.001</v>
      </c>
      <c r="C657" s="76" t="s">
        <v>227</v>
      </c>
      <c r="D657" s="77">
        <v>1443.9905</v>
      </c>
      <c r="E657" s="77" t="s">
        <v>316</v>
      </c>
      <c r="F657" s="77">
        <v>0</v>
      </c>
      <c r="G657" s="78">
        <f>+D657*F657</f>
        <v>0</v>
      </c>
      <c r="H657" s="77">
        <v>0</v>
      </c>
    </row>
    <row r="658" spans="2:9" s="27" customFormat="1" ht="13.5">
      <c r="B658" s="24"/>
      <c r="C658" s="60"/>
      <c r="D658" s="7"/>
      <c r="E658" s="7"/>
      <c r="F658" s="7"/>
      <c r="G658" s="3"/>
      <c r="H658" s="42"/>
      <c r="I658" s="7"/>
    </row>
    <row r="659" spans="2:8" s="30" customFormat="1" ht="14.25">
      <c r="B659" s="29"/>
      <c r="C659" s="48"/>
      <c r="D659" s="130" t="s">
        <v>505</v>
      </c>
      <c r="E659" s="130"/>
      <c r="F659" s="130"/>
      <c r="G659" s="130"/>
      <c r="H659" s="68">
        <f>SUM(H307:H656)</f>
        <v>0</v>
      </c>
    </row>
    <row r="660" spans="2:9" s="27" customFormat="1" ht="13.5">
      <c r="B660" s="24"/>
      <c r="C660" s="60"/>
      <c r="D660" s="7"/>
      <c r="E660" s="7"/>
      <c r="F660" s="7"/>
      <c r="G660" s="3"/>
      <c r="H660" s="42"/>
      <c r="I660" s="7"/>
    </row>
    <row r="661" spans="2:9" s="27" customFormat="1" ht="15.75">
      <c r="B661" s="86">
        <v>13</v>
      </c>
      <c r="C661" s="87" t="s">
        <v>25</v>
      </c>
      <c r="D661" s="37"/>
      <c r="E661" s="5"/>
      <c r="F661" s="5"/>
      <c r="G661" s="3"/>
      <c r="H661" s="7"/>
      <c r="I661" s="7"/>
    </row>
    <row r="662" spans="2:8" s="30" customFormat="1" ht="30">
      <c r="B662" s="75">
        <f>B661+0.001</f>
        <v>13.001</v>
      </c>
      <c r="C662" s="76" t="s">
        <v>228</v>
      </c>
      <c r="D662" s="77">
        <v>46.483200000000004</v>
      </c>
      <c r="E662" s="77" t="s">
        <v>507</v>
      </c>
      <c r="F662" s="77">
        <v>0</v>
      </c>
      <c r="G662" s="78">
        <f>D662*F662</f>
        <v>0</v>
      </c>
      <c r="H662" s="77">
        <v>0</v>
      </c>
    </row>
    <row r="663" spans="2:8" s="30" customFormat="1" ht="30">
      <c r="B663" s="75">
        <f>B662+0.001</f>
        <v>13.001999999999999</v>
      </c>
      <c r="C663" s="76" t="s">
        <v>229</v>
      </c>
      <c r="D663" s="77">
        <v>399.9492</v>
      </c>
      <c r="E663" s="77" t="s">
        <v>507</v>
      </c>
      <c r="F663" s="77">
        <v>0</v>
      </c>
      <c r="G663" s="78">
        <f>D663*F663</f>
        <v>0</v>
      </c>
      <c r="H663" s="77">
        <v>0</v>
      </c>
    </row>
    <row r="664" spans="2:8" s="30" customFormat="1" ht="30">
      <c r="B664" s="75">
        <f>B663+0.001</f>
        <v>13.002999999999998</v>
      </c>
      <c r="C664" s="76" t="s">
        <v>230</v>
      </c>
      <c r="D664" s="77">
        <v>149.1336</v>
      </c>
      <c r="E664" s="77" t="s">
        <v>507</v>
      </c>
      <c r="F664" s="77">
        <v>0</v>
      </c>
      <c r="G664" s="78">
        <f>D664*F664</f>
        <v>0</v>
      </c>
      <c r="H664" s="77">
        <v>0</v>
      </c>
    </row>
    <row r="665" spans="2:8" s="30" customFormat="1" ht="31.5" customHeight="1">
      <c r="B665" s="75">
        <f>B664+0.001</f>
        <v>13.003999999999998</v>
      </c>
      <c r="C665" s="76" t="s">
        <v>508</v>
      </c>
      <c r="D665" s="77">
        <v>430.2924</v>
      </c>
      <c r="E665" s="77" t="s">
        <v>507</v>
      </c>
      <c r="F665" s="77">
        <v>0</v>
      </c>
      <c r="G665" s="78">
        <f>D665*F665</f>
        <v>0</v>
      </c>
      <c r="H665" s="77">
        <v>0</v>
      </c>
    </row>
    <row r="666" spans="2:8" s="30" customFormat="1" ht="30">
      <c r="B666" s="75">
        <f>B665+0.001</f>
        <v>13.004999999999997</v>
      </c>
      <c r="C666" s="76" t="s">
        <v>231</v>
      </c>
      <c r="D666" s="77">
        <v>90.384</v>
      </c>
      <c r="E666" s="77" t="s">
        <v>507</v>
      </c>
      <c r="F666" s="77">
        <v>0</v>
      </c>
      <c r="G666" s="78">
        <f>D666*F666</f>
        <v>0</v>
      </c>
      <c r="H666" s="77">
        <v>0</v>
      </c>
    </row>
    <row r="667" spans="2:7" s="30" customFormat="1" ht="13.5">
      <c r="B667" s="29"/>
      <c r="C667" s="48"/>
      <c r="D667" s="3"/>
      <c r="E667" s="3"/>
      <c r="F667" s="3"/>
      <c r="G667" s="31"/>
    </row>
    <row r="668" spans="2:8" s="30" customFormat="1" ht="14.25">
      <c r="B668" s="29"/>
      <c r="C668" s="48"/>
      <c r="D668" s="130" t="s">
        <v>509</v>
      </c>
      <c r="E668" s="130"/>
      <c r="F668" s="130"/>
      <c r="G668" s="130"/>
      <c r="H668" s="68">
        <f>SUM(H316:H665)</f>
        <v>0</v>
      </c>
    </row>
    <row r="669" spans="2:7" s="30" customFormat="1" ht="13.5">
      <c r="B669" s="29"/>
      <c r="C669" s="48"/>
      <c r="D669" s="3"/>
      <c r="E669" s="3"/>
      <c r="F669" s="3"/>
      <c r="G669" s="31"/>
    </row>
    <row r="670" spans="2:9" s="27" customFormat="1" ht="15.75">
      <c r="B670" s="86">
        <v>14</v>
      </c>
      <c r="C670" s="87" t="s">
        <v>26</v>
      </c>
      <c r="D670" s="37"/>
      <c r="E670" s="5"/>
      <c r="F670" s="5"/>
      <c r="G670" s="3"/>
      <c r="H670" s="49"/>
      <c r="I670" s="7"/>
    </row>
    <row r="671" spans="2:8" s="30" customFormat="1" ht="15">
      <c r="B671" s="75">
        <f>B670+0.001</f>
        <v>14.001</v>
      </c>
      <c r="C671" s="76" t="s">
        <v>46</v>
      </c>
      <c r="D671" s="77">
        <v>309.99559999999997</v>
      </c>
      <c r="E671" s="77" t="s">
        <v>507</v>
      </c>
      <c r="F671" s="77">
        <v>0</v>
      </c>
      <c r="G671" s="78">
        <f>D671*F671</f>
        <v>0</v>
      </c>
      <c r="H671" s="77">
        <v>0</v>
      </c>
    </row>
    <row r="672" spans="2:8" s="30" customFormat="1" ht="15">
      <c r="B672" s="75">
        <f>B671+0.001</f>
        <v>14.001999999999999</v>
      </c>
      <c r="C672" s="76" t="s">
        <v>47</v>
      </c>
      <c r="D672" s="77">
        <v>284.7096</v>
      </c>
      <c r="E672" s="77" t="s">
        <v>507</v>
      </c>
      <c r="F672" s="77">
        <v>0</v>
      </c>
      <c r="G672" s="78">
        <f>D672*F672</f>
        <v>0</v>
      </c>
      <c r="H672" s="77">
        <v>0</v>
      </c>
    </row>
    <row r="673" spans="2:8" s="30" customFormat="1" ht="15">
      <c r="B673" s="75">
        <f>B672+0.001</f>
        <v>14.002999999999998</v>
      </c>
      <c r="C673" s="76" t="s">
        <v>48</v>
      </c>
      <c r="D673" s="77">
        <v>413.3992</v>
      </c>
      <c r="E673" s="77" t="s">
        <v>507</v>
      </c>
      <c r="F673" s="77">
        <v>0</v>
      </c>
      <c r="G673" s="78">
        <f>D673*F673</f>
        <v>0</v>
      </c>
      <c r="H673" s="77">
        <v>0</v>
      </c>
    </row>
    <row r="674" spans="2:8" s="30" customFormat="1" ht="30">
      <c r="B674" s="75">
        <f>B673+0.001</f>
        <v>14.003999999999998</v>
      </c>
      <c r="C674" s="76" t="s">
        <v>232</v>
      </c>
      <c r="D674" s="77">
        <v>355.72560000000004</v>
      </c>
      <c r="E674" s="77" t="s">
        <v>507</v>
      </c>
      <c r="F674" s="77">
        <v>0</v>
      </c>
      <c r="G674" s="78">
        <f>D674*F674</f>
        <v>0</v>
      </c>
      <c r="H674" s="77">
        <v>0</v>
      </c>
    </row>
    <row r="675" spans="2:8" s="30" customFormat="1" ht="30">
      <c r="B675" s="75">
        <f>B674+0.001</f>
        <v>14.004999999999997</v>
      </c>
      <c r="C675" s="76" t="s">
        <v>233</v>
      </c>
      <c r="D675" s="77">
        <v>167.856</v>
      </c>
      <c r="E675" s="77" t="s">
        <v>507</v>
      </c>
      <c r="F675" s="77">
        <v>0</v>
      </c>
      <c r="G675" s="78">
        <f>D675*F675</f>
        <v>0</v>
      </c>
      <c r="H675" s="77">
        <v>0</v>
      </c>
    </row>
    <row r="676" spans="2:7" s="30" customFormat="1" ht="13.5">
      <c r="B676" s="29"/>
      <c r="C676" s="48"/>
      <c r="D676" s="3"/>
      <c r="E676" s="3"/>
      <c r="F676" s="3"/>
      <c r="G676" s="31"/>
    </row>
    <row r="677" spans="2:8" s="30" customFormat="1" ht="14.25">
      <c r="B677" s="29"/>
      <c r="C677" s="48"/>
      <c r="D677" s="130" t="s">
        <v>511</v>
      </c>
      <c r="E677" s="130"/>
      <c r="F677" s="130"/>
      <c r="G677" s="130"/>
      <c r="H677" s="68">
        <f>SUM(H325:H674)</f>
        <v>0</v>
      </c>
    </row>
    <row r="678" spans="2:7" s="30" customFormat="1" ht="13.5">
      <c r="B678" s="29"/>
      <c r="C678" s="48"/>
      <c r="D678" s="3"/>
      <c r="E678" s="3"/>
      <c r="F678" s="3"/>
      <c r="G678" s="31"/>
    </row>
    <row r="679" spans="2:8" s="7" customFormat="1" ht="15.75">
      <c r="B679" s="106">
        <v>15</v>
      </c>
      <c r="C679" s="119" t="s">
        <v>513</v>
      </c>
      <c r="D679" s="16"/>
      <c r="E679" s="11"/>
      <c r="F679" s="11"/>
      <c r="G679" s="11"/>
      <c r="H679" s="12"/>
    </row>
    <row r="680" spans="2:8" s="27" customFormat="1" ht="15">
      <c r="B680" s="75">
        <f aca="true" t="shared" si="58" ref="B680:B688">B679+0.001</f>
        <v>15.001</v>
      </c>
      <c r="C680" s="76" t="s">
        <v>49</v>
      </c>
      <c r="D680" s="77">
        <v>56.94</v>
      </c>
      <c r="E680" s="77" t="s">
        <v>507</v>
      </c>
      <c r="F680" s="77">
        <v>0</v>
      </c>
      <c r="G680" s="78">
        <f aca="true" t="shared" si="59" ref="G680:G690">D680*F680</f>
        <v>0</v>
      </c>
      <c r="H680" s="77">
        <v>0</v>
      </c>
    </row>
    <row r="681" spans="2:8" s="27" customFormat="1" ht="15">
      <c r="B681" s="75">
        <f t="shared" si="58"/>
        <v>15.001999999999999</v>
      </c>
      <c r="C681" s="76" t="s">
        <v>51</v>
      </c>
      <c r="D681" s="77">
        <v>86.68</v>
      </c>
      <c r="E681" s="77" t="s">
        <v>316</v>
      </c>
      <c r="F681" s="77">
        <v>0</v>
      </c>
      <c r="G681" s="78">
        <f t="shared" si="59"/>
        <v>0</v>
      </c>
      <c r="H681" s="77">
        <v>0</v>
      </c>
    </row>
    <row r="682" spans="2:8" s="27" customFormat="1" ht="30">
      <c r="B682" s="75">
        <f t="shared" si="58"/>
        <v>15.002999999999998</v>
      </c>
      <c r="C682" s="76" t="s">
        <v>234</v>
      </c>
      <c r="D682" s="77">
        <v>47.39</v>
      </c>
      <c r="E682" s="77" t="s">
        <v>316</v>
      </c>
      <c r="F682" s="77">
        <v>0</v>
      </c>
      <c r="G682" s="78">
        <f t="shared" si="59"/>
        <v>0</v>
      </c>
      <c r="H682" s="77">
        <v>0</v>
      </c>
    </row>
    <row r="683" spans="2:8" s="27" customFormat="1" ht="60">
      <c r="B683" s="75">
        <f t="shared" si="58"/>
        <v>15.003999999999998</v>
      </c>
      <c r="C683" s="76" t="s">
        <v>517</v>
      </c>
      <c r="D683" s="77">
        <f>2*0.5*115*10.76</f>
        <v>1237.3999999999999</v>
      </c>
      <c r="E683" s="77" t="s">
        <v>507</v>
      </c>
      <c r="F683" s="77">
        <v>0</v>
      </c>
      <c r="G683" s="78">
        <f t="shared" si="59"/>
        <v>0</v>
      </c>
      <c r="H683" s="77">
        <v>0</v>
      </c>
    </row>
    <row r="684" spans="2:8" s="27" customFormat="1" ht="30">
      <c r="B684" s="75">
        <f>B683+0.001</f>
        <v>15.004999999999997</v>
      </c>
      <c r="C684" s="76" t="s">
        <v>235</v>
      </c>
      <c r="D684" s="77">
        <v>15.74</v>
      </c>
      <c r="E684" s="77" t="s">
        <v>507</v>
      </c>
      <c r="F684" s="77">
        <v>0</v>
      </c>
      <c r="G684" s="78">
        <f t="shared" si="59"/>
        <v>0</v>
      </c>
      <c r="H684" s="77">
        <v>0</v>
      </c>
    </row>
    <row r="685" spans="2:8" s="27" customFormat="1" ht="30">
      <c r="B685" s="75">
        <f t="shared" si="58"/>
        <v>15.005999999999997</v>
      </c>
      <c r="C685" s="76" t="s">
        <v>236</v>
      </c>
      <c r="D685" s="77">
        <v>7.74</v>
      </c>
      <c r="E685" s="77" t="s">
        <v>507</v>
      </c>
      <c r="F685" s="77">
        <v>0</v>
      </c>
      <c r="G685" s="78">
        <f t="shared" si="59"/>
        <v>0</v>
      </c>
      <c r="H685" s="77">
        <v>0</v>
      </c>
    </row>
    <row r="686" spans="2:8" s="27" customFormat="1" ht="30">
      <c r="B686" s="75">
        <f t="shared" si="58"/>
        <v>15.006999999999996</v>
      </c>
      <c r="C686" s="76" t="s">
        <v>237</v>
      </c>
      <c r="D686" s="77">
        <v>7.74</v>
      </c>
      <c r="E686" s="77" t="s">
        <v>454</v>
      </c>
      <c r="F686" s="77">
        <v>0</v>
      </c>
      <c r="G686" s="78">
        <f t="shared" si="59"/>
        <v>0</v>
      </c>
      <c r="H686" s="77">
        <v>0</v>
      </c>
    </row>
    <row r="687" spans="2:8" s="27" customFormat="1" ht="15">
      <c r="B687" s="75">
        <f t="shared" si="58"/>
        <v>15.007999999999996</v>
      </c>
      <c r="C687" s="76" t="s">
        <v>50</v>
      </c>
      <c r="D687" s="77">
        <v>31</v>
      </c>
      <c r="E687" s="77" t="s">
        <v>514</v>
      </c>
      <c r="F687" s="77">
        <v>0</v>
      </c>
      <c r="G687" s="78">
        <f t="shared" si="59"/>
        <v>0</v>
      </c>
      <c r="H687" s="77">
        <v>0</v>
      </c>
    </row>
    <row r="688" spans="2:8" s="27" customFormat="1" ht="15">
      <c r="B688" s="75">
        <f t="shared" si="58"/>
        <v>15.008999999999995</v>
      </c>
      <c r="C688" s="76" t="s">
        <v>518</v>
      </c>
      <c r="D688" s="77">
        <v>37</v>
      </c>
      <c r="E688" s="77" t="s">
        <v>514</v>
      </c>
      <c r="F688" s="77">
        <v>0</v>
      </c>
      <c r="G688" s="78">
        <f t="shared" si="59"/>
        <v>0</v>
      </c>
      <c r="H688" s="77">
        <v>0</v>
      </c>
    </row>
    <row r="689" spans="2:8" s="27" customFormat="1" ht="15">
      <c r="B689" s="75">
        <v>15.01</v>
      </c>
      <c r="C689" s="76" t="s">
        <v>519</v>
      </c>
      <c r="D689" s="77">
        <v>19</v>
      </c>
      <c r="E689" s="77" t="s">
        <v>514</v>
      </c>
      <c r="F689" s="77">
        <v>0</v>
      </c>
      <c r="G689" s="78">
        <f t="shared" si="59"/>
        <v>0</v>
      </c>
      <c r="H689" s="77">
        <v>0</v>
      </c>
    </row>
    <row r="690" spans="2:8" s="27" customFormat="1" ht="15">
      <c r="B690" s="75">
        <v>15.011</v>
      </c>
      <c r="C690" s="76" t="s">
        <v>520</v>
      </c>
      <c r="D690" s="77">
        <v>31</v>
      </c>
      <c r="E690" s="77" t="s">
        <v>514</v>
      </c>
      <c r="F690" s="77">
        <v>0</v>
      </c>
      <c r="G690" s="78">
        <f t="shared" si="59"/>
        <v>0</v>
      </c>
      <c r="H690" s="77">
        <v>0</v>
      </c>
    </row>
    <row r="691" spans="2:8" s="27" customFormat="1" ht="15">
      <c r="B691" s="75">
        <v>15.012</v>
      </c>
      <c r="C691" s="76" t="s">
        <v>521</v>
      </c>
      <c r="D691" s="77">
        <v>19</v>
      </c>
      <c r="E691" s="77" t="s">
        <v>514</v>
      </c>
      <c r="F691" s="77">
        <v>0</v>
      </c>
      <c r="G691" s="78">
        <v>0</v>
      </c>
      <c r="H691" s="77">
        <v>0</v>
      </c>
    </row>
    <row r="692" spans="2:8" s="27" customFormat="1" ht="15">
      <c r="B692" s="75">
        <v>15.013</v>
      </c>
      <c r="C692" s="76" t="s">
        <v>503</v>
      </c>
      <c r="D692" s="77">
        <v>1</v>
      </c>
      <c r="E692" s="77" t="s">
        <v>8</v>
      </c>
      <c r="F692" s="77">
        <v>0</v>
      </c>
      <c r="G692" s="78">
        <f>D692*F692</f>
        <v>0</v>
      </c>
      <c r="H692" s="77">
        <v>0</v>
      </c>
    </row>
    <row r="693" spans="2:6" s="7" customFormat="1" ht="12.75">
      <c r="B693" s="24"/>
      <c r="C693" s="60"/>
      <c r="D693" s="19"/>
      <c r="E693" s="10"/>
      <c r="F693" s="10"/>
    </row>
    <row r="694" spans="2:8" s="30" customFormat="1" ht="14.25">
      <c r="B694" s="29"/>
      <c r="C694" s="48"/>
      <c r="D694" s="130" t="s">
        <v>515</v>
      </c>
      <c r="E694" s="130"/>
      <c r="F694" s="130"/>
      <c r="G694" s="130"/>
      <c r="H694" s="68">
        <f>SUM(H339:H688)</f>
        <v>0</v>
      </c>
    </row>
    <row r="695" spans="2:6" s="7" customFormat="1" ht="12.75">
      <c r="B695" s="24"/>
      <c r="C695" s="60"/>
      <c r="D695" s="18"/>
      <c r="E695" s="10"/>
      <c r="F695" s="10"/>
    </row>
    <row r="696" spans="2:6" s="7" customFormat="1" ht="12.75">
      <c r="B696" s="24"/>
      <c r="C696" s="60"/>
      <c r="D696" s="18"/>
      <c r="E696" s="10"/>
      <c r="F696" s="10"/>
    </row>
    <row r="697" spans="2:6" s="7" customFormat="1" ht="15.75">
      <c r="B697" s="93" t="s">
        <v>465</v>
      </c>
      <c r="C697" s="60"/>
      <c r="D697" s="18"/>
      <c r="E697" s="10"/>
      <c r="F697" s="10"/>
    </row>
    <row r="698" spans="2:8" s="7" customFormat="1" ht="15.75">
      <c r="B698" s="93" t="s">
        <v>314</v>
      </c>
      <c r="C698" s="60"/>
      <c r="D698" s="18"/>
      <c r="E698" s="10"/>
      <c r="F698" s="10"/>
      <c r="G698" s="94" t="s">
        <v>466</v>
      </c>
      <c r="H698" s="95">
        <f>(H16)</f>
        <v>0</v>
      </c>
    </row>
    <row r="699" spans="2:8" s="7" customFormat="1" ht="15.75">
      <c r="B699" s="93" t="s">
        <v>467</v>
      </c>
      <c r="C699" s="60"/>
      <c r="D699" s="18"/>
      <c r="E699" s="10"/>
      <c r="F699" s="10"/>
      <c r="G699" s="94" t="s">
        <v>466</v>
      </c>
      <c r="H699" s="95">
        <f>(H20)</f>
        <v>0</v>
      </c>
    </row>
    <row r="700" spans="2:8" s="7" customFormat="1" ht="15.75">
      <c r="B700" s="93" t="s">
        <v>468</v>
      </c>
      <c r="C700" s="60"/>
      <c r="D700" s="18"/>
      <c r="E700" s="10"/>
      <c r="F700" s="10"/>
      <c r="G700" s="94" t="s">
        <v>466</v>
      </c>
      <c r="H700" s="95">
        <f>(H31)</f>
        <v>0</v>
      </c>
    </row>
    <row r="701" spans="2:8" s="7" customFormat="1" ht="15.75">
      <c r="B701" s="93" t="s">
        <v>469</v>
      </c>
      <c r="C701" s="60"/>
      <c r="D701" s="18"/>
      <c r="E701" s="10"/>
      <c r="F701" s="10"/>
      <c r="G701" s="94" t="s">
        <v>466</v>
      </c>
      <c r="H701" s="95">
        <f>(H58)</f>
        <v>0</v>
      </c>
    </row>
    <row r="702" spans="2:8" s="7" customFormat="1" ht="15.75">
      <c r="B702" s="93" t="s">
        <v>472</v>
      </c>
      <c r="C702" s="60"/>
      <c r="D702" s="18"/>
      <c r="E702" s="10"/>
      <c r="F702" s="10"/>
      <c r="G702" s="94" t="s">
        <v>466</v>
      </c>
      <c r="H702" s="95">
        <f>(H65)</f>
        <v>0</v>
      </c>
    </row>
    <row r="703" spans="2:8" s="7" customFormat="1" ht="15.75">
      <c r="B703" s="93" t="s">
        <v>473</v>
      </c>
      <c r="C703" s="60"/>
      <c r="D703" s="18"/>
      <c r="E703" s="10"/>
      <c r="F703" s="10"/>
      <c r="G703" s="94" t="s">
        <v>466</v>
      </c>
      <c r="H703" s="95">
        <f>(H74)</f>
        <v>0</v>
      </c>
    </row>
    <row r="704" spans="2:8" s="7" customFormat="1" ht="15.75">
      <c r="B704" s="93" t="s">
        <v>474</v>
      </c>
      <c r="C704" s="60"/>
      <c r="D704" s="18"/>
      <c r="E704" s="10"/>
      <c r="F704" s="10"/>
      <c r="G704" s="94" t="s">
        <v>466</v>
      </c>
      <c r="H704" s="95">
        <f>(H81)</f>
        <v>0</v>
      </c>
    </row>
    <row r="705" spans="2:8" s="7" customFormat="1" ht="15.75">
      <c r="B705" s="93" t="s">
        <v>475</v>
      </c>
      <c r="C705" s="60"/>
      <c r="D705" s="18"/>
      <c r="E705" s="10"/>
      <c r="F705" s="10"/>
      <c r="G705" s="94" t="s">
        <v>466</v>
      </c>
      <c r="H705" s="95">
        <f>(H87)</f>
        <v>0</v>
      </c>
    </row>
    <row r="706" spans="2:8" s="7" customFormat="1" ht="15.75">
      <c r="B706" s="93" t="s">
        <v>476</v>
      </c>
      <c r="C706" s="60"/>
      <c r="D706" s="18"/>
      <c r="E706" s="10"/>
      <c r="F706" s="10"/>
      <c r="G706" s="94" t="s">
        <v>466</v>
      </c>
      <c r="H706" s="95">
        <f>(H94)</f>
        <v>0</v>
      </c>
    </row>
    <row r="707" spans="2:8" s="7" customFormat="1" ht="15.75">
      <c r="B707" s="93" t="s">
        <v>477</v>
      </c>
      <c r="C707" s="60"/>
      <c r="D707" s="18"/>
      <c r="E707" s="10"/>
      <c r="F707" s="10"/>
      <c r="G707" s="94" t="s">
        <v>466</v>
      </c>
      <c r="H707" s="95">
        <f>(H297)</f>
        <v>0</v>
      </c>
    </row>
    <row r="708" spans="2:8" s="7" customFormat="1" ht="15.75">
      <c r="B708" s="93" t="s">
        <v>495</v>
      </c>
      <c r="C708" s="60"/>
      <c r="D708" s="18"/>
      <c r="E708" s="10"/>
      <c r="F708" s="10"/>
      <c r="G708" s="94" t="s">
        <v>466</v>
      </c>
      <c r="H708" s="95">
        <f>(H653)</f>
        <v>0</v>
      </c>
    </row>
    <row r="709" spans="2:8" s="7" customFormat="1" ht="15.75">
      <c r="B709" s="93" t="s">
        <v>506</v>
      </c>
      <c r="C709" s="60"/>
      <c r="D709" s="18"/>
      <c r="E709" s="10"/>
      <c r="F709" s="10"/>
      <c r="G709" s="94" t="s">
        <v>466</v>
      </c>
      <c r="H709" s="95">
        <f>(H659)</f>
        <v>0</v>
      </c>
    </row>
    <row r="710" spans="2:8" s="7" customFormat="1" ht="15.75">
      <c r="B710" s="93" t="s">
        <v>510</v>
      </c>
      <c r="C710" s="60"/>
      <c r="D710" s="18"/>
      <c r="E710" s="10"/>
      <c r="F710" s="10"/>
      <c r="G710" s="94" t="s">
        <v>466</v>
      </c>
      <c r="H710" s="95">
        <f>(H668)</f>
        <v>0</v>
      </c>
    </row>
    <row r="711" spans="2:8" s="7" customFormat="1" ht="15.75">
      <c r="B711" s="93" t="s">
        <v>512</v>
      </c>
      <c r="C711" s="60"/>
      <c r="D711" s="18"/>
      <c r="E711" s="10"/>
      <c r="F711" s="10"/>
      <c r="G711" s="94" t="s">
        <v>466</v>
      </c>
      <c r="H711" s="95">
        <f>(H677)</f>
        <v>0</v>
      </c>
    </row>
    <row r="712" spans="2:8" s="7" customFormat="1" ht="15.75">
      <c r="B712" s="93" t="s">
        <v>516</v>
      </c>
      <c r="C712" s="60"/>
      <c r="D712" s="18"/>
      <c r="E712" s="10"/>
      <c r="F712" s="10"/>
      <c r="G712" s="94" t="s">
        <v>466</v>
      </c>
      <c r="H712" s="95">
        <f>(H694)</f>
        <v>0</v>
      </c>
    </row>
    <row r="713" spans="2:6" s="7" customFormat="1" ht="12.75">
      <c r="B713" s="24"/>
      <c r="C713" s="60"/>
      <c r="D713" s="18"/>
      <c r="E713" s="10"/>
      <c r="F713" s="10"/>
    </row>
    <row r="714" spans="2:8" s="7" customFormat="1" ht="15.75">
      <c r="B714" s="131" t="s">
        <v>484</v>
      </c>
      <c r="C714" s="131"/>
      <c r="D714" s="131"/>
      <c r="E714" s="131"/>
      <c r="F714" s="131"/>
      <c r="G714" s="131"/>
      <c r="H714" s="95">
        <f>SUM(H698:H713)</f>
        <v>0</v>
      </c>
    </row>
    <row r="715" spans="2:6" s="7" customFormat="1" ht="12.75">
      <c r="B715" s="24"/>
      <c r="C715" s="60"/>
      <c r="D715" s="18"/>
      <c r="E715" s="10"/>
      <c r="F715" s="10"/>
    </row>
    <row r="716" spans="2:8" s="7" customFormat="1" ht="15.75">
      <c r="B716" s="106">
        <v>16</v>
      </c>
      <c r="C716" s="107" t="s">
        <v>487</v>
      </c>
      <c r="D716" s="11"/>
      <c r="E716" s="14"/>
      <c r="F716" s="15"/>
      <c r="G716" s="11"/>
      <c r="H716" s="12"/>
    </row>
    <row r="717" spans="2:8" s="7" customFormat="1" ht="13.5" customHeight="1">
      <c r="B717" s="108">
        <f>B716+0.001</f>
        <v>16.001</v>
      </c>
      <c r="C717" s="109" t="s">
        <v>485</v>
      </c>
      <c r="D717" s="112">
        <v>0.1</v>
      </c>
      <c r="E717" s="102"/>
      <c r="F717" s="103">
        <f aca="true" t="shared" si="60" ref="F717:F723">D717*$H$714</f>
        <v>0</v>
      </c>
      <c r="G717" s="101"/>
      <c r="H717" s="104"/>
    </row>
    <row r="718" spans="2:8" s="7" customFormat="1" ht="15.75">
      <c r="B718" s="108">
        <f aca="true" t="shared" si="61" ref="B718:B724">B717+0.001</f>
        <v>16.002000000000002</v>
      </c>
      <c r="C718" s="110" t="s">
        <v>486</v>
      </c>
      <c r="D718" s="112">
        <v>0.05</v>
      </c>
      <c r="E718" s="102"/>
      <c r="F718" s="103">
        <f t="shared" si="60"/>
        <v>0</v>
      </c>
      <c r="G718" s="101"/>
      <c r="H718" s="104"/>
    </row>
    <row r="719" spans="2:8" s="7" customFormat="1" ht="15.75">
      <c r="B719" s="108">
        <f t="shared" si="61"/>
        <v>16.003000000000004</v>
      </c>
      <c r="C719" s="111" t="s">
        <v>496</v>
      </c>
      <c r="D719" s="112">
        <v>0.045</v>
      </c>
      <c r="E719" s="102"/>
      <c r="F719" s="103">
        <f t="shared" si="60"/>
        <v>0</v>
      </c>
      <c r="G719" s="101"/>
      <c r="H719" s="105"/>
    </row>
    <row r="720" spans="2:8" s="7" customFormat="1" ht="15.75">
      <c r="B720" s="108">
        <f t="shared" si="61"/>
        <v>16.004000000000005</v>
      </c>
      <c r="C720" s="111" t="s">
        <v>497</v>
      </c>
      <c r="D720" s="112">
        <v>0.03</v>
      </c>
      <c r="E720" s="102"/>
      <c r="F720" s="103">
        <f t="shared" si="60"/>
        <v>0</v>
      </c>
      <c r="G720" s="101"/>
      <c r="H720" s="105"/>
    </row>
    <row r="721" spans="2:8" s="7" customFormat="1" ht="15.75">
      <c r="B721" s="108">
        <f t="shared" si="61"/>
        <v>16.005000000000006</v>
      </c>
      <c r="C721" s="111" t="s">
        <v>498</v>
      </c>
      <c r="D721" s="112">
        <v>0.02</v>
      </c>
      <c r="E721" s="102"/>
      <c r="F721" s="103">
        <f t="shared" si="60"/>
        <v>0</v>
      </c>
      <c r="G721" s="101"/>
      <c r="H721" s="105"/>
    </row>
    <row r="722" spans="2:8" s="7" customFormat="1" ht="27.75" customHeight="1">
      <c r="B722" s="108">
        <f t="shared" si="61"/>
        <v>16.006000000000007</v>
      </c>
      <c r="C722" s="100" t="s">
        <v>499</v>
      </c>
      <c r="D722" s="112">
        <v>0.01</v>
      </c>
      <c r="E722" s="102"/>
      <c r="F722" s="103">
        <f t="shared" si="60"/>
        <v>0</v>
      </c>
      <c r="G722" s="101"/>
      <c r="H722" s="105"/>
    </row>
    <row r="723" spans="2:8" s="7" customFormat="1" ht="15.75">
      <c r="B723" s="108">
        <f t="shared" si="61"/>
        <v>16.00700000000001</v>
      </c>
      <c r="C723" s="111" t="s">
        <v>500</v>
      </c>
      <c r="D723" s="112">
        <v>0.001</v>
      </c>
      <c r="E723" s="102"/>
      <c r="F723" s="103">
        <f t="shared" si="60"/>
        <v>0</v>
      </c>
      <c r="G723" s="101"/>
      <c r="H723" s="105"/>
    </row>
    <row r="724" spans="2:8" s="7" customFormat="1" ht="15.75">
      <c r="B724" s="108">
        <f t="shared" si="61"/>
        <v>16.00800000000001</v>
      </c>
      <c r="C724" s="100" t="s">
        <v>501</v>
      </c>
      <c r="D724" s="112">
        <v>0.18</v>
      </c>
      <c r="E724" s="102"/>
      <c r="F724" s="103">
        <f>F717*D724</f>
        <v>0</v>
      </c>
      <c r="G724" s="101"/>
      <c r="H724" s="113"/>
    </row>
    <row r="725" spans="2:8" s="7" customFormat="1" ht="13.5">
      <c r="B725" s="25"/>
      <c r="C725" s="62"/>
      <c r="D725" s="8"/>
      <c r="E725" s="8"/>
      <c r="F725" s="8"/>
      <c r="G725" s="8"/>
      <c r="H725" s="13"/>
    </row>
    <row r="726" spans="2:8" s="30" customFormat="1" ht="15.75">
      <c r="B726" s="29"/>
      <c r="C726" s="48"/>
      <c r="D726" s="132" t="s">
        <v>502</v>
      </c>
      <c r="E726" s="132"/>
      <c r="F726" s="132"/>
      <c r="G726" s="132"/>
      <c r="H726" s="115">
        <f>SUM(F717:F724)</f>
        <v>0</v>
      </c>
    </row>
    <row r="727" spans="2:8" s="7" customFormat="1" ht="13.5">
      <c r="B727" s="23"/>
      <c r="C727" s="61"/>
      <c r="D727" s="20"/>
      <c r="E727" s="2"/>
      <c r="F727" s="2"/>
      <c r="G727" s="11"/>
      <c r="H727" s="12"/>
    </row>
    <row r="728" spans="2:8" s="30" customFormat="1" ht="18.75">
      <c r="B728" s="29"/>
      <c r="C728" s="48"/>
      <c r="D728" s="133" t="s">
        <v>504</v>
      </c>
      <c r="E728" s="133"/>
      <c r="F728" s="133"/>
      <c r="G728" s="133"/>
      <c r="H728" s="114">
        <f>SUM(H726+H714)</f>
        <v>0</v>
      </c>
    </row>
    <row r="729" spans="2:8" s="7" customFormat="1" ht="13.5">
      <c r="B729" s="23"/>
      <c r="C729" s="61"/>
      <c r="D729" s="20"/>
      <c r="E729" s="2"/>
      <c r="F729" s="2"/>
      <c r="G729" s="11"/>
      <c r="H729" s="12"/>
    </row>
    <row r="730" spans="2:4" s="7" customFormat="1" ht="12.75">
      <c r="B730" s="24"/>
      <c r="C730" s="60"/>
      <c r="D730" s="18"/>
    </row>
    <row r="731" spans="2:4" s="7" customFormat="1" ht="18.75">
      <c r="B731" s="120" t="s">
        <v>323</v>
      </c>
      <c r="C731" s="60"/>
      <c r="D731" s="18"/>
    </row>
    <row r="732" spans="2:4" s="7" customFormat="1" ht="12.75">
      <c r="B732" s="24"/>
      <c r="C732" s="60"/>
      <c r="D732" s="18"/>
    </row>
    <row r="733" spans="2:8" s="7" customFormat="1" ht="15.75">
      <c r="B733" s="93" t="s">
        <v>324</v>
      </c>
      <c r="C733" s="121"/>
      <c r="D733" s="122"/>
      <c r="E733" s="123"/>
      <c r="F733" s="123"/>
      <c r="G733" s="123"/>
      <c r="H733" s="123"/>
    </row>
    <row r="734" spans="2:8" s="7" customFormat="1" ht="15.75">
      <c r="B734" s="93" t="s">
        <v>325</v>
      </c>
      <c r="C734" s="121"/>
      <c r="D734" s="122"/>
      <c r="E734" s="123"/>
      <c r="F734" s="123"/>
      <c r="G734" s="123"/>
      <c r="H734" s="123"/>
    </row>
    <row r="735" spans="2:8" s="7" customFormat="1" ht="15.75">
      <c r="B735" s="93" t="s">
        <v>326</v>
      </c>
      <c r="C735" s="121"/>
      <c r="D735" s="122"/>
      <c r="E735" s="123"/>
      <c r="F735" s="123"/>
      <c r="G735" s="123"/>
      <c r="H735" s="123"/>
    </row>
    <row r="736" spans="2:8" ht="15.75">
      <c r="B736" s="124" t="s">
        <v>327</v>
      </c>
      <c r="C736" s="125"/>
      <c r="D736" s="122"/>
      <c r="E736" s="126"/>
      <c r="F736" s="127"/>
      <c r="G736" s="128"/>
      <c r="H736" s="128"/>
    </row>
  </sheetData>
  <sheetProtection/>
  <mergeCells count="32">
    <mergeCell ref="D20:G20"/>
    <mergeCell ref="D31:G31"/>
    <mergeCell ref="D58:G58"/>
    <mergeCell ref="A2:E2"/>
    <mergeCell ref="A3:C3"/>
    <mergeCell ref="A4:C4"/>
    <mergeCell ref="A5:C5"/>
    <mergeCell ref="A9:H9"/>
    <mergeCell ref="D16:G16"/>
    <mergeCell ref="D74:G74"/>
    <mergeCell ref="D65:G65"/>
    <mergeCell ref="D81:G81"/>
    <mergeCell ref="D87:G87"/>
    <mergeCell ref="D94:G94"/>
    <mergeCell ref="C125:G125"/>
    <mergeCell ref="C131:G131"/>
    <mergeCell ref="C173:G173"/>
    <mergeCell ref="C174:G174"/>
    <mergeCell ref="D297:G297"/>
    <mergeCell ref="C251:G251"/>
    <mergeCell ref="C254:G254"/>
    <mergeCell ref="C264:G264"/>
    <mergeCell ref="C277:G277"/>
    <mergeCell ref="C301:E301"/>
    <mergeCell ref="D653:G653"/>
    <mergeCell ref="B714:G714"/>
    <mergeCell ref="D726:G726"/>
    <mergeCell ref="D728:G728"/>
    <mergeCell ref="D659:G659"/>
    <mergeCell ref="D668:G668"/>
    <mergeCell ref="D677:G677"/>
    <mergeCell ref="D694:G694"/>
  </mergeCells>
  <printOptions/>
  <pageMargins left="0.7480314960629921" right="0.7480314960629921" top="0.984251968503937" bottom="0.984251968503937" header="0" footer="0"/>
  <pageSetup fitToHeight="0" fitToWidth="1" horizontalDpi="300" verticalDpi="300" orientation="landscape" scale="80"/>
  <headerFooter alignWithMargins="0">
    <oddHeader>&amp;L&amp;G</oddHeader>
    <oddFooter>&amp;CPágina &amp;P&amp;R&amp;A</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Constructora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Vladimir Rodríguez</dc:creator>
  <cp:keywords/>
  <dc:description/>
  <cp:lastModifiedBy>HP</cp:lastModifiedBy>
  <cp:lastPrinted>2020-12-22T04:40:35Z</cp:lastPrinted>
  <dcterms:created xsi:type="dcterms:W3CDTF">2004-08-26T05:45:41Z</dcterms:created>
  <dcterms:modified xsi:type="dcterms:W3CDTF">2021-09-01T15:59:16Z</dcterms:modified>
  <cp:category/>
  <cp:version/>
  <cp:contentType/>
  <cp:contentStatus/>
</cp:coreProperties>
</file>